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HYDRO\PROJECTS\Prattville\2026\B - Post Const\Forms\2025-10-01 (P)\"/>
    </mc:Choice>
  </mc:AlternateContent>
  <xr:revisionPtr revIDLastSave="0" documentId="13_ncr:1_{5F15EA2E-4633-4860-A8A8-783628EC5FBC}" xr6:coauthVersionLast="47" xr6:coauthVersionMax="47" xr10:uidLastSave="{00000000-0000-0000-0000-000000000000}"/>
  <workbookProtection workbookAlgorithmName="SHA-512" workbookHashValue="c9vIFiJzf9pYuo9VGQzwUFKVz2YzCKpIJrUEapQvwybrgyY9oB7hXDmTp+PH038Y7QGO50rA+k3Sq78Txh/dSQ==" workbookSaltValue="Cn5Xn0jhzGPlVYbhhlgfsQ==" workbookSpinCount="100000" lockStructure="1"/>
  <bookViews>
    <workbookView xWindow="14115" yWindow="-16320" windowWidth="29040" windowHeight="15720" tabRatio="791" firstSheet="1" activeTab="1" xr2:uid="{994EC860-6224-46C4-B304-9868EEFCD4CE}"/>
  </bookViews>
  <sheets>
    <sheet name="Tables" sheetId="2" state="veryHidden" r:id="rId1"/>
    <sheet name="License" sheetId="7" r:id="rId2"/>
    <sheet name="General Instructions" sheetId="14" r:id="rId3"/>
    <sheet name="Form 4A - Detention Pond" sheetId="6" r:id="rId4"/>
    <sheet name="Form 4B - Retention Pond" sheetId="9" r:id="rId5"/>
    <sheet name="Form 4C - Underground Detention" sheetId="10" r:id="rId6"/>
    <sheet name="Form 4D - Bioretention Area" sheetId="11" r:id="rId7"/>
    <sheet name="Form 4E - Hydrodynamic Separato" sheetId="12" r:id="rId8"/>
    <sheet name="Form 4F - Permeable Pavement" sheetId="13" r:id="rId9"/>
  </sheets>
  <definedNames>
    <definedName name="Logo">INDEX(Tables!$F$32:$F$37,MATCH(Tables!$F$14,Tables!$E$32:$E$37,0))</definedName>
    <definedName name="Material">Tables!$D$2:$D$10</definedName>
    <definedName name="_xlnm.Print_Area" localSheetId="3">'Form 4A - Detention Pond'!$A$1:$AK$163</definedName>
    <definedName name="_xlnm.Print_Area" localSheetId="4">'Form 4B - Retention Pond'!$A$1:$AK$162</definedName>
    <definedName name="_xlnm.Print_Area" localSheetId="5">'Form 4C - Underground Detention'!$A$1:$AK$161</definedName>
    <definedName name="_xlnm.Print_Area" localSheetId="6">'Form 4D - Bioretention Area'!$A$1:$AK$166</definedName>
    <definedName name="_xlnm.Print_Area" localSheetId="7">'Form 4E - Hydrodynamic Separato'!$A$1:$AK$110</definedName>
    <definedName name="_xlnm.Print_Area" localSheetId="8">'Form 4F - Permeable Pavement'!$A$1:$AK$163</definedName>
    <definedName name="_xlnm.Print_Titles" localSheetId="3">'Form 4A - Detention Pond'!$1:$5</definedName>
    <definedName name="_xlnm.Print_Titles" localSheetId="4">'Form 4B - Retention Pond'!$1:$5</definedName>
    <definedName name="_xlnm.Print_Titles" localSheetId="5">'Form 4C - Underground Detention'!$1:$5</definedName>
    <definedName name="_xlnm.Print_Titles" localSheetId="6">'Form 4D - Bioretention Area'!$1:$5</definedName>
    <definedName name="_xlnm.Print_Titles" localSheetId="7">'Form 4E - Hydrodynamic Separato'!$1:$5</definedName>
    <definedName name="_xlnm.Print_Titles" localSheetId="8">'Form 4F - Permeable Pavement'!$1:$5</definedName>
    <definedName name="Shape">Tables!$F$2:$F$9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2" l="1"/>
  <c r="F13" i="7" s="1"/>
  <c r="B6" i="14"/>
  <c r="B34" i="14" s="1"/>
  <c r="B35" i="14" s="1"/>
  <c r="O1" i="7"/>
  <c r="A2" i="7"/>
  <c r="B7" i="2"/>
  <c r="E28" i="2"/>
  <c r="F29" i="2"/>
  <c r="F28" i="2"/>
  <c r="F27" i="2"/>
  <c r="F26" i="2"/>
  <c r="F25" i="2"/>
  <c r="F24" i="2"/>
  <c r="F23" i="2"/>
  <c r="F22" i="7" s="1"/>
  <c r="F22" i="2"/>
  <c r="F21" i="2"/>
  <c r="F20" i="2"/>
  <c r="F19" i="2"/>
  <c r="F18" i="2"/>
  <c r="F17" i="2"/>
  <c r="F16" i="2"/>
  <c r="F15" i="2"/>
  <c r="B2" i="2"/>
  <c r="B6" i="2" s="1"/>
  <c r="O2" i="7" s="1"/>
  <c r="P59" i="13"/>
  <c r="P57" i="13"/>
  <c r="O68" i="13"/>
  <c r="O53" i="13"/>
  <c r="B61" i="13"/>
  <c r="B59" i="13"/>
  <c r="B57" i="13"/>
  <c r="B53" i="13"/>
  <c r="P68" i="13"/>
  <c r="P53" i="13"/>
  <c r="J53" i="13"/>
  <c r="C61" i="13"/>
  <c r="C59" i="13"/>
  <c r="C57" i="13"/>
  <c r="AM39" i="13"/>
  <c r="AL41" i="13"/>
  <c r="AL35" i="13"/>
  <c r="AL29" i="13"/>
  <c r="AL25" i="13"/>
  <c r="C53" i="13"/>
  <c r="F7" i="7" l="1"/>
  <c r="B8" i="2"/>
  <c r="F3" i="7" s="1"/>
  <c r="A3" i="7" s="1"/>
  <c r="F32" i="7"/>
  <c r="F29" i="7"/>
  <c r="B163" i="13"/>
  <c r="Z136" i="13"/>
  <c r="AL133" i="13"/>
  <c r="AL125" i="13"/>
  <c r="D125" i="13"/>
  <c r="AM109" i="13"/>
  <c r="AL109" i="13"/>
  <c r="AE120" i="13"/>
  <c r="AE119" i="13"/>
  <c r="E119" i="13"/>
  <c r="B118" i="13"/>
  <c r="AN99" i="13"/>
  <c r="AM99" i="13"/>
  <c r="AL99" i="13"/>
  <c r="AN97" i="13"/>
  <c r="AM97" i="13"/>
  <c r="AL97" i="13"/>
  <c r="AN95" i="13"/>
  <c r="AM95" i="13"/>
  <c r="AL95" i="13"/>
  <c r="AN93" i="13"/>
  <c r="AM93" i="13"/>
  <c r="AL93" i="13"/>
  <c r="AN91" i="13"/>
  <c r="AM91" i="13"/>
  <c r="AL91" i="13"/>
  <c r="AN89" i="13"/>
  <c r="AM89" i="13"/>
  <c r="AL89" i="13"/>
  <c r="AN87" i="13"/>
  <c r="AM87" i="13"/>
  <c r="AL87" i="13"/>
  <c r="P74" i="13"/>
  <c r="P72" i="13"/>
  <c r="AL72" i="13" s="1"/>
  <c r="P70" i="13"/>
  <c r="AL70" i="13" s="1"/>
  <c r="P61" i="13"/>
  <c r="AL59" i="13"/>
  <c r="J61" i="13"/>
  <c r="AL57" i="13"/>
  <c r="J59" i="13"/>
  <c r="P55" i="13"/>
  <c r="J57" i="13"/>
  <c r="J55" i="13"/>
  <c r="AL51" i="13"/>
  <c r="AE66" i="13"/>
  <c r="AE65" i="13"/>
  <c r="E65" i="13"/>
  <c r="B64" i="13"/>
  <c r="AL49" i="13"/>
  <c r="AN41" i="13"/>
  <c r="AM41" i="13"/>
  <c r="AM37" i="13"/>
  <c r="AM35" i="13"/>
  <c r="AL43" i="13"/>
  <c r="AL39" i="13"/>
  <c r="AL37" i="13"/>
  <c r="AL33" i="13"/>
  <c r="AL31" i="13"/>
  <c r="AN25" i="13"/>
  <c r="AM25" i="13"/>
  <c r="AL27" i="13"/>
  <c r="AM23" i="13"/>
  <c r="AL23" i="13"/>
  <c r="AM21" i="13"/>
  <c r="AL21" i="13"/>
  <c r="AM19" i="13"/>
  <c r="AL19" i="13"/>
  <c r="AP15" i="13"/>
  <c r="AP16" i="13" s="1"/>
  <c r="AP21" i="13" s="1"/>
  <c r="AP25" i="13" s="1"/>
  <c r="AP31" i="13" s="1"/>
  <c r="BG1" i="13"/>
  <c r="Z97" i="12"/>
  <c r="Z145" i="11"/>
  <c r="Z133" i="10"/>
  <c r="Z134" i="9"/>
  <c r="B110" i="12"/>
  <c r="B62" i="12"/>
  <c r="B166" i="11"/>
  <c r="B117" i="11"/>
  <c r="B64" i="11"/>
  <c r="B161" i="10"/>
  <c r="B115" i="10"/>
  <c r="B62" i="10"/>
  <c r="B162" i="9"/>
  <c r="B117" i="9"/>
  <c r="B65" i="9"/>
  <c r="AL87" i="12"/>
  <c r="AL77" i="12"/>
  <c r="AL76" i="12"/>
  <c r="AN68" i="12"/>
  <c r="AM68" i="12"/>
  <c r="AL68" i="12"/>
  <c r="AN66" i="12"/>
  <c r="AM66" i="12"/>
  <c r="AL66" i="12"/>
  <c r="AE64" i="12"/>
  <c r="AE63" i="12"/>
  <c r="E63" i="12"/>
  <c r="D52" i="12"/>
  <c r="AL52" i="12" s="1"/>
  <c r="Y50" i="12"/>
  <c r="D50" i="12"/>
  <c r="AL50" i="12" s="1"/>
  <c r="C48" i="12"/>
  <c r="B48" i="12"/>
  <c r="Y46" i="12"/>
  <c r="D46" i="12"/>
  <c r="AL46" i="12" s="1"/>
  <c r="Y44" i="12"/>
  <c r="D44" i="12"/>
  <c r="AL44" i="12" s="1"/>
  <c r="AF42" i="12"/>
  <c r="AE42" i="12"/>
  <c r="C42" i="12"/>
  <c r="B42" i="12"/>
  <c r="AM39" i="12"/>
  <c r="AL39" i="12"/>
  <c r="AM30" i="12"/>
  <c r="AL30" i="12"/>
  <c r="AM28" i="12"/>
  <c r="AL28" i="12"/>
  <c r="AL27" i="12"/>
  <c r="AM25" i="12"/>
  <c r="AL25" i="12"/>
  <c r="AM23" i="12"/>
  <c r="AL23" i="12"/>
  <c r="AM21" i="12"/>
  <c r="AL21" i="12"/>
  <c r="AL19" i="12"/>
  <c r="AP15" i="12"/>
  <c r="AP16" i="12" s="1"/>
  <c r="AP21" i="12" s="1"/>
  <c r="AP25" i="12" s="1"/>
  <c r="AP30" i="12" s="1"/>
  <c r="BF1" i="12"/>
  <c r="AM135" i="11" l="1"/>
  <c r="AO129" i="11"/>
  <c r="AN129" i="11"/>
  <c r="AM129" i="11"/>
  <c r="AO127" i="11"/>
  <c r="AN127" i="11"/>
  <c r="AM127" i="11"/>
  <c r="AO125" i="11"/>
  <c r="AN125" i="11"/>
  <c r="AM125" i="11"/>
  <c r="AO123" i="11"/>
  <c r="AN123" i="11"/>
  <c r="AM123" i="11"/>
  <c r="AE119" i="11"/>
  <c r="AE118" i="11"/>
  <c r="E118" i="11"/>
  <c r="AM102" i="11"/>
  <c r="R93" i="11"/>
  <c r="R91" i="11"/>
  <c r="R89" i="11"/>
  <c r="AM89" i="11" s="1"/>
  <c r="D89" i="11"/>
  <c r="R87" i="11"/>
  <c r="AM87" i="11" s="1"/>
  <c r="D87" i="11"/>
  <c r="P85" i="11"/>
  <c r="B85" i="11"/>
  <c r="R83" i="11"/>
  <c r="R81" i="11"/>
  <c r="AM81" i="11" s="1"/>
  <c r="D81" i="11"/>
  <c r="R79" i="11"/>
  <c r="AM79" i="11" s="1"/>
  <c r="D79" i="11"/>
  <c r="D75" i="11"/>
  <c r="AE73" i="11"/>
  <c r="U73" i="11"/>
  <c r="L73" i="11"/>
  <c r="D73" i="11"/>
  <c r="AE71" i="11"/>
  <c r="U71" i="11"/>
  <c r="L71" i="11"/>
  <c r="D71" i="11"/>
  <c r="AC69" i="11"/>
  <c r="S69" i="11"/>
  <c r="J69" i="11"/>
  <c r="B69" i="11"/>
  <c r="AE66" i="11"/>
  <c r="AE65" i="11"/>
  <c r="E65" i="11"/>
  <c r="AM55" i="11"/>
  <c r="AN51" i="11"/>
  <c r="AM51" i="11"/>
  <c r="AN49" i="11"/>
  <c r="AM49" i="11"/>
  <c r="AN47" i="11"/>
  <c r="AM47" i="11"/>
  <c r="AN45" i="11"/>
  <c r="AN43" i="11"/>
  <c r="AM43" i="11"/>
  <c r="AN41" i="11"/>
  <c r="AM41" i="11"/>
  <c r="AN39" i="11"/>
  <c r="AM39" i="11"/>
  <c r="AM37" i="11"/>
  <c r="AN35" i="11"/>
  <c r="AM35" i="11"/>
  <c r="AN33" i="11"/>
  <c r="AM33" i="11"/>
  <c r="AN31" i="11"/>
  <c r="AN29" i="11"/>
  <c r="AM29" i="11"/>
  <c r="AN27" i="11"/>
  <c r="AM27" i="11"/>
  <c r="AN25" i="11"/>
  <c r="AN23" i="11"/>
  <c r="AM23" i="11"/>
  <c r="AN21" i="11"/>
  <c r="AM21" i="11"/>
  <c r="AN19" i="11"/>
  <c r="AM19" i="11"/>
  <c r="AN17" i="11"/>
  <c r="BF1" i="11"/>
  <c r="AM130" i="10" l="1"/>
  <c r="AM122" i="10"/>
  <c r="AE117" i="10"/>
  <c r="AE116" i="10"/>
  <c r="E116" i="10"/>
  <c r="AM105" i="10"/>
  <c r="AO96" i="10"/>
  <c r="AN96" i="10"/>
  <c r="AM96" i="10"/>
  <c r="AO94" i="10"/>
  <c r="AN94" i="10"/>
  <c r="AM94" i="10"/>
  <c r="AP92" i="10"/>
  <c r="AO92" i="10"/>
  <c r="AN92" i="10"/>
  <c r="AM92" i="10"/>
  <c r="AP90" i="10"/>
  <c r="AO90" i="10"/>
  <c r="AN90" i="10"/>
  <c r="AM90" i="10"/>
  <c r="Q79" i="10"/>
  <c r="AN79" i="10" s="1"/>
  <c r="Q77" i="10"/>
  <c r="AN77" i="10" s="1"/>
  <c r="K77" i="10"/>
  <c r="K75" i="10"/>
  <c r="Q73" i="10"/>
  <c r="K73" i="10"/>
  <c r="Q71" i="10"/>
  <c r="AN71" i="10" s="1"/>
  <c r="K71" i="10"/>
  <c r="Q69" i="10"/>
  <c r="AN69" i="10" s="1"/>
  <c r="K69" i="10"/>
  <c r="K67" i="10"/>
  <c r="B67" i="10"/>
  <c r="AM55" i="10"/>
  <c r="AE64" i="10"/>
  <c r="AE63" i="10"/>
  <c r="E63" i="10"/>
  <c r="AO51" i="10"/>
  <c r="AN51" i="10"/>
  <c r="AM51" i="10"/>
  <c r="AO49" i="10"/>
  <c r="AN49" i="10"/>
  <c r="AM49" i="10"/>
  <c r="AR47" i="10"/>
  <c r="AQ47" i="10"/>
  <c r="AO47" i="10"/>
  <c r="AN47" i="10"/>
  <c r="AM47" i="10"/>
  <c r="AQ45" i="10"/>
  <c r="AO45" i="10"/>
  <c r="AN45" i="10"/>
  <c r="AM45" i="10"/>
  <c r="AQ43" i="10"/>
  <c r="AO37" i="10"/>
  <c r="AN37" i="10"/>
  <c r="AM37" i="10"/>
  <c r="AM35" i="10"/>
  <c r="AR33" i="10"/>
  <c r="AQ33" i="10"/>
  <c r="AO33" i="10"/>
  <c r="AN33" i="10"/>
  <c r="AM33" i="10"/>
  <c r="AQ31" i="10"/>
  <c r="AP31" i="10"/>
  <c r="AO31" i="10"/>
  <c r="AN31" i="10"/>
  <c r="AM31" i="10"/>
  <c r="AQ29" i="10"/>
  <c r="AP29" i="10"/>
  <c r="AO29" i="10"/>
  <c r="AN29" i="10"/>
  <c r="AM29" i="10"/>
  <c r="AQ27" i="10"/>
  <c r="AP27" i="10"/>
  <c r="AO27" i="10"/>
  <c r="AN27" i="10"/>
  <c r="AM27" i="10"/>
  <c r="AQ25" i="10"/>
  <c r="AQ23" i="10"/>
  <c r="AQ21" i="10"/>
  <c r="AQ19" i="10"/>
  <c r="AO19" i="10"/>
  <c r="AN19" i="10"/>
  <c r="AM19" i="10"/>
  <c r="AM17" i="10"/>
  <c r="AM15" i="10"/>
  <c r="BF1" i="10"/>
  <c r="AL131" i="9" l="1"/>
  <c r="AL124" i="9"/>
  <c r="AM109" i="9"/>
  <c r="AL109" i="9"/>
  <c r="AE119" i="9"/>
  <c r="AE118" i="9"/>
  <c r="E118" i="9"/>
  <c r="AN100" i="9"/>
  <c r="AM100" i="9"/>
  <c r="AL100" i="9"/>
  <c r="AN98" i="9"/>
  <c r="AM98" i="9"/>
  <c r="AL98" i="9"/>
  <c r="AN96" i="9"/>
  <c r="AM96" i="9"/>
  <c r="AL96" i="9"/>
  <c r="AN94" i="9"/>
  <c r="AM94" i="9"/>
  <c r="AL94" i="9"/>
  <c r="AN92" i="9"/>
  <c r="AM92" i="9"/>
  <c r="AL92" i="9"/>
  <c r="AN90" i="9"/>
  <c r="AM90" i="9"/>
  <c r="AL90" i="9"/>
  <c r="AN88" i="9"/>
  <c r="AM88" i="9"/>
  <c r="AL88" i="9"/>
  <c r="P75" i="9"/>
  <c r="P73" i="9"/>
  <c r="AL73" i="9" s="1"/>
  <c r="P71" i="9"/>
  <c r="AL71" i="9" s="1"/>
  <c r="AD62" i="9"/>
  <c r="P62" i="9"/>
  <c r="J62" i="9"/>
  <c r="P60" i="9"/>
  <c r="AL60" i="9" s="1"/>
  <c r="J60" i="9"/>
  <c r="P58" i="9"/>
  <c r="AL58" i="9" s="1"/>
  <c r="J58" i="9"/>
  <c r="AD56" i="9"/>
  <c r="P56" i="9"/>
  <c r="J56" i="9"/>
  <c r="J54" i="9"/>
  <c r="AL52" i="9"/>
  <c r="AE67" i="9"/>
  <c r="AE66" i="9"/>
  <c r="E66" i="9"/>
  <c r="AL50" i="9"/>
  <c r="AN43" i="9"/>
  <c r="AM43" i="9"/>
  <c r="AL43" i="9"/>
  <c r="AM41" i="9"/>
  <c r="AL41" i="9"/>
  <c r="AM39" i="9"/>
  <c r="AL39" i="9"/>
  <c r="AM37" i="9"/>
  <c r="AM35" i="9"/>
  <c r="AL35" i="9"/>
  <c r="AL31" i="9"/>
  <c r="AN29" i="9"/>
  <c r="AM29" i="9"/>
  <c r="AM27" i="9"/>
  <c r="AL27" i="9"/>
  <c r="AM25" i="9"/>
  <c r="AM23" i="9"/>
  <c r="AL23" i="9"/>
  <c r="AM21" i="9"/>
  <c r="AL21" i="9"/>
  <c r="AM19" i="9"/>
  <c r="AL19" i="9"/>
  <c r="AP15" i="9"/>
  <c r="AP16" i="9" s="1"/>
  <c r="AP21" i="9" s="1"/>
  <c r="AP25" i="9" s="1"/>
  <c r="AP31" i="9" s="1"/>
  <c r="BG1" i="9"/>
  <c r="AQ23" i="13" l="1"/>
  <c r="AL6" i="13"/>
  <c r="AQ21" i="13"/>
  <c r="AM6" i="10" l="1"/>
  <c r="AL6" i="9"/>
  <c r="AL6" i="12"/>
  <c r="AM6" i="11"/>
  <c r="D87" i="12"/>
  <c r="AT23" i="10"/>
  <c r="AQ21" i="9"/>
  <c r="AQ21" i="12"/>
  <c r="D124" i="9"/>
  <c r="D135" i="11"/>
  <c r="AR21" i="11"/>
  <c r="D122" i="10"/>
  <c r="AT25" i="10"/>
  <c r="AQ23" i="9"/>
  <c r="AQ23" i="12"/>
  <c r="AR23" i="11"/>
  <c r="P59" i="6"/>
  <c r="P57" i="6"/>
  <c r="B65" i="6" l="1"/>
  <c r="E66" i="6"/>
  <c r="AE66" i="6"/>
  <c r="AE67" i="6"/>
  <c r="AE120" i="6"/>
  <c r="AE119" i="6"/>
  <c r="E119" i="6"/>
  <c r="B118" i="6"/>
  <c r="AP15" i="6"/>
  <c r="AP16" i="6" s="1"/>
  <c r="AP21" i="6" s="1"/>
  <c r="AP25" i="6" s="1"/>
  <c r="AP31" i="6" s="1"/>
  <c r="AN100" i="6" l="1"/>
  <c r="AM100" i="6"/>
  <c r="AL100" i="6"/>
  <c r="AN98" i="6"/>
  <c r="AM98" i="6"/>
  <c r="AL98" i="6"/>
  <c r="AN96" i="6"/>
  <c r="AM96" i="6"/>
  <c r="AL96" i="6"/>
  <c r="AN94" i="6"/>
  <c r="AM94" i="6"/>
  <c r="AL94" i="6"/>
  <c r="AN92" i="6"/>
  <c r="AM92" i="6"/>
  <c r="AL92" i="6"/>
  <c r="AN90" i="6"/>
  <c r="AM90" i="6"/>
  <c r="AL90" i="6"/>
  <c r="AN88" i="6"/>
  <c r="AM88" i="6"/>
  <c r="AL88" i="6"/>
  <c r="AQ23" i="6" l="1"/>
  <c r="AN27" i="6" l="1"/>
  <c r="AN41" i="6" l="1"/>
  <c r="P75" i="6"/>
  <c r="P73" i="6"/>
  <c r="AL73" i="6" s="1"/>
  <c r="P71" i="6"/>
  <c r="AL71" i="6" s="1"/>
  <c r="P61" i="6"/>
  <c r="AB55" i="6"/>
  <c r="P55" i="6"/>
  <c r="J61" i="6"/>
  <c r="J59" i="6"/>
  <c r="J57" i="6"/>
  <c r="J55" i="6"/>
  <c r="J53" i="6"/>
  <c r="D125" i="6"/>
  <c r="AL125" i="6"/>
  <c r="AL51" i="6"/>
  <c r="AM35" i="6"/>
  <c r="AM33" i="6"/>
  <c r="AM27" i="6"/>
  <c r="AM25" i="6"/>
  <c r="AM23" i="6"/>
  <c r="AL45" i="6"/>
  <c r="AL43" i="6"/>
  <c r="AL41" i="6"/>
  <c r="AL23" i="6"/>
  <c r="AQ21" i="6" l="1"/>
  <c r="AL6" i="6" l="1"/>
  <c r="J6" i="2"/>
  <c r="J13" i="2"/>
  <c r="Z135" i="6" l="1"/>
  <c r="AL132" i="6"/>
  <c r="AL110" i="6" l="1"/>
  <c r="B163" i="6"/>
  <c r="AM110" i="6" l="1"/>
  <c r="AL59" i="6"/>
  <c r="AL57" i="6"/>
  <c r="AL49" i="6"/>
  <c r="AM37" i="6"/>
  <c r="AL37" i="6"/>
  <c r="AL33" i="6"/>
  <c r="AM41" i="6"/>
  <c r="AL29" i="6"/>
  <c r="AM39" i="6"/>
  <c r="AL25" i="6"/>
  <c r="AM21" i="6"/>
  <c r="AL21" i="6"/>
  <c r="AM19" i="6"/>
  <c r="AL19" i="6"/>
  <c r="BG1" i="6"/>
  <c r="G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32FFAC96-451B-4A28-81D0-4463B1875D12}">
      <text>
        <r>
          <rPr>
            <b/>
            <sz val="9"/>
            <color indexed="81"/>
            <rFont val="Tahoma"/>
            <family val="2"/>
          </rPr>
          <t>Note:</t>
        </r>
        <r>
          <rPr>
            <sz val="9"/>
            <color indexed="81"/>
            <rFont val="Tahoma"/>
            <family val="2"/>
          </rPr>
          <t xml:space="preserve">
Enter the name of the development</t>
        </r>
      </text>
    </comment>
    <comment ref="AE9" authorId="0" shapeId="0" xr:uid="{811F3476-6DCA-42D5-958C-7C9BBD1443B2}">
      <text>
        <r>
          <rPr>
            <b/>
            <sz val="9"/>
            <color indexed="81"/>
            <rFont val="Tahoma"/>
            <family val="2"/>
          </rPr>
          <t>Note:</t>
        </r>
        <r>
          <rPr>
            <sz val="9"/>
            <color indexed="81"/>
            <rFont val="Tahoma"/>
            <family val="2"/>
          </rPr>
          <t xml:space="preserve">
Enter number in decimal format.
Example:  00.000000</t>
        </r>
      </text>
    </comment>
    <comment ref="AE10" authorId="0" shapeId="0" xr:uid="{F81395FF-03AE-4ACB-AB17-8FAFCFB87D0E}">
      <text>
        <r>
          <rPr>
            <b/>
            <sz val="9"/>
            <color indexed="81"/>
            <rFont val="Tahoma"/>
            <family val="2"/>
          </rPr>
          <t>Note:</t>
        </r>
        <r>
          <rPr>
            <sz val="9"/>
            <color indexed="81"/>
            <rFont val="Tahoma"/>
            <family val="2"/>
          </rPr>
          <t xml:space="preserve">
Enter number in decimal format.
Example:  00.000000</t>
        </r>
      </text>
    </comment>
    <comment ref="V31" authorId="0" shapeId="0" xr:uid="{A7D68AEF-8DF8-423E-93B5-E26DEE18441D}">
      <text>
        <r>
          <rPr>
            <b/>
            <sz val="9"/>
            <color indexed="81"/>
            <rFont val="Tahoma"/>
            <family val="2"/>
          </rPr>
          <t>NOTE:</t>
        </r>
        <r>
          <rPr>
            <sz val="9"/>
            <color indexed="81"/>
            <rFont val="Tahoma"/>
            <family val="2"/>
          </rPr>
          <t xml:space="preserve">
Examples:
  Sanitary sewer
  Wash water</t>
        </r>
      </text>
    </comment>
    <comment ref="AA35" authorId="0" shapeId="0" xr:uid="{E5B23CD3-5429-4383-AFB7-417D244A3E98}">
      <text>
        <r>
          <rPr>
            <b/>
            <sz val="9"/>
            <color indexed="81"/>
            <rFont val="Tahoma"/>
            <family val="2"/>
          </rPr>
          <t>NOTE:</t>
        </r>
        <r>
          <rPr>
            <sz val="9"/>
            <color indexed="81"/>
            <rFont val="Tahoma"/>
            <family val="2"/>
          </rPr>
          <t xml:space="preserve">
Examples:
  Storm sewer
  Drainage swale
  Ditch
  Stream/creek
  Street
  Adjacent property</t>
        </r>
      </text>
    </comment>
    <comment ref="Z132" authorId="0" shapeId="0" xr:uid="{94178A49-3A82-4EEE-8BB4-464645456D8C}">
      <text>
        <r>
          <rPr>
            <b/>
            <sz val="9"/>
            <color indexed="81"/>
            <rFont val="Tahoma"/>
            <family val="2"/>
          </rPr>
          <t>Note:</t>
        </r>
        <r>
          <rPr>
            <sz val="9"/>
            <color indexed="81"/>
            <rFont val="Tahoma"/>
            <family val="2"/>
          </rPr>
          <t xml:space="preserve">
Use the drop down list to select your professional registration type.</t>
        </r>
      </text>
    </comment>
    <comment ref="Z138" authorId="0" shapeId="0" xr:uid="{50AB71CC-4C3C-43E8-9377-4935026A6F4B}">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B5DDED00-2874-4B57-844A-83EFC0B66B6B}">
      <text>
        <r>
          <rPr>
            <b/>
            <sz val="9"/>
            <color indexed="81"/>
            <rFont val="Tahoma"/>
            <family val="2"/>
          </rPr>
          <t>Note:</t>
        </r>
        <r>
          <rPr>
            <sz val="9"/>
            <color indexed="81"/>
            <rFont val="Tahoma"/>
            <family val="2"/>
          </rPr>
          <t xml:space="preserve">
Enter the name of the development</t>
        </r>
      </text>
    </comment>
    <comment ref="AE9" authorId="0" shapeId="0" xr:uid="{2744DCCE-B1C8-43C2-A9FF-DB3D4D2DDD37}">
      <text>
        <r>
          <rPr>
            <b/>
            <sz val="9"/>
            <color indexed="81"/>
            <rFont val="Tahoma"/>
            <family val="2"/>
          </rPr>
          <t>Note:</t>
        </r>
        <r>
          <rPr>
            <sz val="9"/>
            <color indexed="81"/>
            <rFont val="Tahoma"/>
            <family val="2"/>
          </rPr>
          <t xml:space="preserve">
Enter number in decimal format.
Example:  00.000000</t>
        </r>
      </text>
    </comment>
    <comment ref="AE10" authorId="0" shapeId="0" xr:uid="{8194DC51-3B61-41D3-809F-3EBEE4ED5325}">
      <text>
        <r>
          <rPr>
            <b/>
            <sz val="9"/>
            <color indexed="81"/>
            <rFont val="Tahoma"/>
            <family val="2"/>
          </rPr>
          <t>Note:</t>
        </r>
        <r>
          <rPr>
            <sz val="9"/>
            <color indexed="81"/>
            <rFont val="Tahoma"/>
            <family val="2"/>
          </rPr>
          <t xml:space="preserve">
Enter number in decimal format.
Example:  00.000000</t>
        </r>
      </text>
    </comment>
    <comment ref="V33" authorId="0" shapeId="0" xr:uid="{E5AC99AE-39D2-4F5D-B689-699931C98F83}">
      <text>
        <r>
          <rPr>
            <b/>
            <sz val="9"/>
            <color indexed="81"/>
            <rFont val="Tahoma"/>
            <family val="2"/>
          </rPr>
          <t>Note:</t>
        </r>
        <r>
          <rPr>
            <sz val="9"/>
            <color indexed="81"/>
            <rFont val="Tahoma"/>
            <family val="2"/>
          </rPr>
          <t xml:space="preserve">
Examples:
  Sanitary sewer
  Wash water</t>
        </r>
      </text>
    </comment>
    <comment ref="AA37" authorId="0" shapeId="0" xr:uid="{D9E5BF7F-FF1A-4EA4-B120-7E861B92C440}">
      <text>
        <r>
          <rPr>
            <b/>
            <sz val="9"/>
            <color indexed="81"/>
            <rFont val="Tahoma"/>
            <family val="2"/>
          </rPr>
          <t>NOTE:</t>
        </r>
        <r>
          <rPr>
            <sz val="9"/>
            <color indexed="81"/>
            <rFont val="Tahoma"/>
            <family val="2"/>
          </rPr>
          <t xml:space="preserve">
Examples:
  Storm sewer
  Drainage swale
  Ditch
  Stream/creek
  Street
  Adjacent property</t>
        </r>
      </text>
    </comment>
    <comment ref="Z131" authorId="0" shapeId="0" xr:uid="{56E1B7F8-46E2-4DBA-ADF7-3B806E32BB90}">
      <text>
        <r>
          <rPr>
            <b/>
            <sz val="9"/>
            <color indexed="81"/>
            <rFont val="Tahoma"/>
            <family val="2"/>
          </rPr>
          <t>Note:</t>
        </r>
        <r>
          <rPr>
            <sz val="9"/>
            <color indexed="81"/>
            <rFont val="Tahoma"/>
            <family val="2"/>
          </rPr>
          <t xml:space="preserve">
Use the drop down list to select your professional registration type.</t>
        </r>
      </text>
    </comment>
    <comment ref="Z137" authorId="0" shapeId="0" xr:uid="{555747CF-47B3-4235-9E91-CF410BD8E7A5}">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9EF4CFBE-E662-4BA2-A10C-1F0249E113FB}">
      <text>
        <r>
          <rPr>
            <b/>
            <sz val="9"/>
            <color indexed="81"/>
            <rFont val="Tahoma"/>
            <family val="2"/>
          </rPr>
          <t>Note:</t>
        </r>
        <r>
          <rPr>
            <sz val="9"/>
            <color indexed="81"/>
            <rFont val="Tahoma"/>
            <family val="2"/>
          </rPr>
          <t xml:space="preserve">
Enter the name of the development</t>
        </r>
      </text>
    </comment>
    <comment ref="AE9" authorId="0" shapeId="0" xr:uid="{1274E672-1865-4831-A1E4-1B37D616C040}">
      <text>
        <r>
          <rPr>
            <b/>
            <sz val="9"/>
            <color indexed="81"/>
            <rFont val="Tahoma"/>
            <family val="2"/>
          </rPr>
          <t>Note:</t>
        </r>
        <r>
          <rPr>
            <sz val="9"/>
            <color indexed="81"/>
            <rFont val="Tahoma"/>
            <family val="2"/>
          </rPr>
          <t xml:space="preserve">
Enter number in decimal format.
Example:  00.000000</t>
        </r>
      </text>
    </comment>
    <comment ref="AE10" authorId="0" shapeId="0" xr:uid="{55395C44-661C-476B-9095-4C2A621B5030}">
      <text>
        <r>
          <rPr>
            <b/>
            <sz val="9"/>
            <color indexed="81"/>
            <rFont val="Tahoma"/>
            <family val="2"/>
          </rPr>
          <t>Note:</t>
        </r>
        <r>
          <rPr>
            <sz val="9"/>
            <color indexed="81"/>
            <rFont val="Tahoma"/>
            <family val="2"/>
          </rPr>
          <t xml:space="preserve">
Enter number in decimal format.
Example:  00.000000</t>
        </r>
      </text>
    </comment>
    <comment ref="W37" authorId="0" shapeId="0" xr:uid="{83F70B34-4952-4A48-B3B6-081C99F37078}">
      <text>
        <r>
          <rPr>
            <b/>
            <sz val="9"/>
            <color indexed="81"/>
            <rFont val="Tahoma"/>
            <family val="2"/>
          </rPr>
          <t>Note:</t>
        </r>
        <r>
          <rPr>
            <sz val="9"/>
            <color indexed="81"/>
            <rFont val="Tahoma"/>
            <family val="2"/>
          </rPr>
          <t xml:space="preserve">
Examples:
  Sanitary sewer
  Wash water</t>
        </r>
      </text>
    </comment>
    <comment ref="AA41" authorId="0" shapeId="0" xr:uid="{318AC94D-A81B-4602-98DA-8A934B62754A}">
      <text>
        <r>
          <rPr>
            <b/>
            <sz val="9"/>
            <color indexed="81"/>
            <rFont val="Tahoma"/>
            <family val="2"/>
          </rPr>
          <t>NOTE:</t>
        </r>
        <r>
          <rPr>
            <sz val="9"/>
            <color indexed="81"/>
            <rFont val="Tahoma"/>
            <family val="2"/>
          </rPr>
          <t xml:space="preserve">
Examples:
  Storm sewer
  Drainage swale
  Ditch
  Stream/creek
  Street
  Adjacent property</t>
        </r>
      </text>
    </comment>
    <comment ref="Z130" authorId="0" shapeId="0" xr:uid="{5457BBCE-35C4-4CF0-B670-A33AC13494AC}">
      <text>
        <r>
          <rPr>
            <b/>
            <sz val="9"/>
            <color indexed="81"/>
            <rFont val="Tahoma"/>
            <family val="2"/>
          </rPr>
          <t>Note:</t>
        </r>
        <r>
          <rPr>
            <sz val="9"/>
            <color indexed="81"/>
            <rFont val="Tahoma"/>
            <family val="2"/>
          </rPr>
          <t xml:space="preserve">
Use the drop down list to select your professional registration type.</t>
        </r>
      </text>
    </comment>
    <comment ref="Z136" authorId="0" shapeId="0" xr:uid="{CA720545-6A54-4786-93EE-0DEDE747C962}">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01D629C2-9D22-499D-B74C-0442C9B2B141}">
      <text>
        <r>
          <rPr>
            <b/>
            <sz val="9"/>
            <color indexed="81"/>
            <rFont val="Tahoma"/>
            <family val="2"/>
          </rPr>
          <t>Note:</t>
        </r>
        <r>
          <rPr>
            <sz val="9"/>
            <color indexed="81"/>
            <rFont val="Tahoma"/>
            <family val="2"/>
          </rPr>
          <t xml:space="preserve">
Enter the name of the development</t>
        </r>
      </text>
    </comment>
    <comment ref="AE9" authorId="0" shapeId="0" xr:uid="{71653050-BE2F-46C1-8016-B49F5AAECE85}">
      <text>
        <r>
          <rPr>
            <b/>
            <sz val="9"/>
            <color indexed="81"/>
            <rFont val="Tahoma"/>
            <family val="2"/>
          </rPr>
          <t>Note:</t>
        </r>
        <r>
          <rPr>
            <sz val="9"/>
            <color indexed="81"/>
            <rFont val="Tahoma"/>
            <family val="2"/>
          </rPr>
          <t xml:space="preserve">
Enter number in decimal format.
Example:  00.000000</t>
        </r>
      </text>
    </comment>
    <comment ref="AE10" authorId="0" shapeId="0" xr:uid="{294FFD36-0219-4250-9F9B-919FA40DCD15}">
      <text>
        <r>
          <rPr>
            <b/>
            <sz val="9"/>
            <color indexed="81"/>
            <rFont val="Tahoma"/>
            <family val="2"/>
          </rPr>
          <t>Note:</t>
        </r>
        <r>
          <rPr>
            <sz val="9"/>
            <color indexed="81"/>
            <rFont val="Tahoma"/>
            <family val="2"/>
          </rPr>
          <t xml:space="preserve">
Enter number in decimal format.
Example:  00.000000</t>
        </r>
      </text>
    </comment>
    <comment ref="Z142" authorId="0" shapeId="0" xr:uid="{D6CAEC5B-B7E5-4F8A-B8EC-277D0BE53C74}">
      <text>
        <r>
          <rPr>
            <b/>
            <sz val="9"/>
            <color indexed="81"/>
            <rFont val="Tahoma"/>
            <family val="2"/>
          </rPr>
          <t>Note:</t>
        </r>
        <r>
          <rPr>
            <sz val="9"/>
            <color indexed="81"/>
            <rFont val="Tahoma"/>
            <family val="2"/>
          </rPr>
          <t xml:space="preserve">
Use the drop down list to select your professional registration type.</t>
        </r>
      </text>
    </comment>
    <comment ref="Z148" authorId="0" shapeId="0" xr:uid="{F3879E71-38CF-4ADD-B48C-A97CAFE50E4B}">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8185876D-1793-4933-8B63-3D91BC77979D}">
      <text>
        <r>
          <rPr>
            <b/>
            <sz val="9"/>
            <color indexed="81"/>
            <rFont val="Tahoma"/>
            <family val="2"/>
          </rPr>
          <t>Note:</t>
        </r>
        <r>
          <rPr>
            <sz val="9"/>
            <color indexed="81"/>
            <rFont val="Tahoma"/>
            <family val="2"/>
          </rPr>
          <t xml:space="preserve">
Enter the name of the development</t>
        </r>
      </text>
    </comment>
    <comment ref="AE9" authorId="0" shapeId="0" xr:uid="{78007259-7F44-4F04-9B53-A2BC4B9D151D}">
      <text>
        <r>
          <rPr>
            <b/>
            <sz val="9"/>
            <color indexed="81"/>
            <rFont val="Tahoma"/>
            <family val="2"/>
          </rPr>
          <t>Note:</t>
        </r>
        <r>
          <rPr>
            <sz val="9"/>
            <color indexed="81"/>
            <rFont val="Tahoma"/>
            <family val="2"/>
          </rPr>
          <t xml:space="preserve">
Enter number in decimal format.
Example: 00.000000</t>
        </r>
      </text>
    </comment>
    <comment ref="AE10" authorId="0" shapeId="0" xr:uid="{43717BA1-EE82-488B-BA4E-F593DEF9FC0C}">
      <text>
        <r>
          <rPr>
            <b/>
            <sz val="9"/>
            <color indexed="81"/>
            <rFont val="Tahoma"/>
            <family val="2"/>
          </rPr>
          <t>Note:</t>
        </r>
        <r>
          <rPr>
            <sz val="9"/>
            <color indexed="81"/>
            <rFont val="Tahoma"/>
            <family val="2"/>
          </rPr>
          <t xml:space="preserve">
Enter number in decimal format.
Example: 00.000000</t>
        </r>
      </text>
    </comment>
    <comment ref="AC19" authorId="0" shapeId="0" xr:uid="{1B3ED528-A820-4978-9450-5E92A118C880}">
      <text>
        <r>
          <rPr>
            <b/>
            <sz val="9"/>
            <color indexed="81"/>
            <rFont val="Tahoma"/>
            <family val="2"/>
          </rPr>
          <t>NOTE:</t>
        </r>
        <r>
          <rPr>
            <sz val="9"/>
            <color indexed="81"/>
            <rFont val="Tahoma"/>
            <family val="2"/>
          </rPr>
          <t xml:space="preserve">
Examples:
  Storm sewer
  Drainage swale
  Ditch
  Stream/creek
  Street
  Adjacent property</t>
        </r>
      </text>
    </comment>
    <comment ref="W32" authorId="0" shapeId="0" xr:uid="{2332CC7E-358C-4606-B448-4246A4F02201}">
      <text>
        <r>
          <rPr>
            <b/>
            <sz val="9"/>
            <color indexed="81"/>
            <rFont val="Tahoma"/>
            <family val="2"/>
          </rPr>
          <t>Note:</t>
        </r>
        <r>
          <rPr>
            <sz val="9"/>
            <color indexed="81"/>
            <rFont val="Tahoma"/>
            <family val="2"/>
          </rPr>
          <t xml:space="preserve">
Examples:
  Sanitary sewer
  Wash water</t>
        </r>
      </text>
    </comment>
    <comment ref="Z94" authorId="0" shapeId="0" xr:uid="{ED04949C-DB22-4371-BE02-A1D44A51666E}">
      <text>
        <r>
          <rPr>
            <b/>
            <sz val="9"/>
            <color indexed="81"/>
            <rFont val="Tahoma"/>
            <family val="2"/>
          </rPr>
          <t>Note:</t>
        </r>
        <r>
          <rPr>
            <sz val="9"/>
            <color indexed="81"/>
            <rFont val="Tahoma"/>
            <family val="2"/>
          </rPr>
          <t xml:space="preserve">
Use the drop down list to select your professional registration type.</t>
        </r>
      </text>
    </comment>
    <comment ref="Z100" authorId="0" shapeId="0" xr:uid="{0F24EDEA-9DC5-432C-BA76-E648DE4C4A38}">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E1478109-14AA-400B-9580-7C7D61F2440A}">
      <text>
        <r>
          <rPr>
            <b/>
            <sz val="9"/>
            <color indexed="81"/>
            <rFont val="Tahoma"/>
            <family val="2"/>
          </rPr>
          <t>Note:</t>
        </r>
        <r>
          <rPr>
            <sz val="9"/>
            <color indexed="81"/>
            <rFont val="Tahoma"/>
            <family val="2"/>
          </rPr>
          <t xml:space="preserve">
Enter the name of the development</t>
        </r>
      </text>
    </comment>
    <comment ref="AE9" authorId="0" shapeId="0" xr:uid="{B86C3643-8A2A-42EA-BB6C-DF353397679B}">
      <text>
        <r>
          <rPr>
            <b/>
            <sz val="9"/>
            <color indexed="81"/>
            <rFont val="Tahoma"/>
            <family val="2"/>
          </rPr>
          <t>Note:</t>
        </r>
        <r>
          <rPr>
            <sz val="9"/>
            <color indexed="81"/>
            <rFont val="Tahoma"/>
            <family val="2"/>
          </rPr>
          <t xml:space="preserve">
Enter number in decimal format.
Example:  00.000000</t>
        </r>
      </text>
    </comment>
    <comment ref="AE10" authorId="0" shapeId="0" xr:uid="{7D336241-507C-484C-A852-15A799128C27}">
      <text>
        <r>
          <rPr>
            <b/>
            <sz val="9"/>
            <color indexed="81"/>
            <rFont val="Tahoma"/>
            <family val="2"/>
          </rPr>
          <t>Note:</t>
        </r>
        <r>
          <rPr>
            <sz val="9"/>
            <color indexed="81"/>
            <rFont val="Tahoma"/>
            <family val="2"/>
          </rPr>
          <t xml:space="preserve">
Enter number in decimal format.
Example:  00.000000</t>
        </r>
      </text>
    </comment>
    <comment ref="V29" authorId="0" shapeId="0" xr:uid="{6DE6799E-CDFF-4DE9-AF9C-633CA123645A}">
      <text>
        <r>
          <rPr>
            <b/>
            <sz val="9"/>
            <color indexed="81"/>
            <rFont val="Tahoma"/>
            <family val="2"/>
          </rPr>
          <t>NOTE:</t>
        </r>
        <r>
          <rPr>
            <sz val="9"/>
            <color indexed="81"/>
            <rFont val="Tahoma"/>
            <family val="2"/>
          </rPr>
          <t xml:space="preserve">
Examples:
  Sanitary sewer
  Wash water</t>
        </r>
      </text>
    </comment>
    <comment ref="AA33" authorId="0" shapeId="0" xr:uid="{7A6138FE-2771-4DC6-84CD-874FCFAC9B68}">
      <text>
        <r>
          <rPr>
            <b/>
            <sz val="9"/>
            <color indexed="81"/>
            <rFont val="Tahoma"/>
            <family val="2"/>
          </rPr>
          <t>NOTE:</t>
        </r>
        <r>
          <rPr>
            <sz val="9"/>
            <color indexed="81"/>
            <rFont val="Tahoma"/>
            <family val="2"/>
          </rPr>
          <t xml:space="preserve">
Examples:
  Storm sewer
  Drainage swale
  Ditch
  Stream/creek
  Street
  Adjacent property</t>
        </r>
      </text>
    </comment>
    <comment ref="Z133" authorId="0" shapeId="0" xr:uid="{4B3BF082-3C86-45F7-852C-8D6DCFAC20A4}">
      <text>
        <r>
          <rPr>
            <b/>
            <sz val="9"/>
            <color indexed="81"/>
            <rFont val="Tahoma"/>
            <family val="2"/>
          </rPr>
          <t>Note:</t>
        </r>
        <r>
          <rPr>
            <sz val="9"/>
            <color indexed="81"/>
            <rFont val="Tahoma"/>
            <family val="2"/>
          </rPr>
          <t xml:space="preserve">
Use the drop down list to select your professional registration type.</t>
        </r>
      </text>
    </comment>
    <comment ref="Z139" authorId="0" shapeId="0" xr:uid="{7282B413-BA98-4000-8923-42208D029C27}">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t>
        </r>
      </text>
    </comment>
  </commentList>
</comments>
</file>

<file path=xl/sharedStrings.xml><?xml version="1.0" encoding="utf-8"?>
<sst xmlns="http://schemas.openxmlformats.org/spreadsheetml/2006/main" count="1403" uniqueCount="464">
  <si>
    <t>(WQ)</t>
  </si>
  <si>
    <t>(2-yr)</t>
  </si>
  <si>
    <t>(5-yr)</t>
  </si>
  <si>
    <t>(10-yr)</t>
  </si>
  <si>
    <t>(25-yr)</t>
  </si>
  <si>
    <t>(100-yr)</t>
  </si>
  <si>
    <t>Multi-Stage Riser</t>
  </si>
  <si>
    <t>Emergency Spillway</t>
  </si>
  <si>
    <t>Date:</t>
  </si>
  <si>
    <t>Comments:</t>
  </si>
  <si>
    <t>Material</t>
  </si>
  <si>
    <t>Concrete</t>
  </si>
  <si>
    <t>Metal</t>
  </si>
  <si>
    <t>HDPP</t>
  </si>
  <si>
    <t>PVC</t>
  </si>
  <si>
    <t>HDPE</t>
  </si>
  <si>
    <t>Other</t>
  </si>
  <si>
    <t>Select</t>
  </si>
  <si>
    <t>Shape</t>
  </si>
  <si>
    <t>ft</t>
  </si>
  <si>
    <t>Type</t>
  </si>
  <si>
    <t>Enter data as applicable for the proposed design.</t>
  </si>
  <si>
    <t>General Instructions</t>
  </si>
  <si>
    <t>Field Types</t>
  </si>
  <si>
    <t>Supplemental Instructions</t>
  </si>
  <si>
    <t>Use the drop down list to select a shape.</t>
  </si>
  <si>
    <t>Riprap</t>
  </si>
  <si>
    <t>Earthen</t>
  </si>
  <si>
    <t>Geotextile</t>
  </si>
  <si>
    <t>Total Post Q &gt; Pre Q</t>
  </si>
  <si>
    <t>Post Total not completed</t>
  </si>
  <si>
    <t>Design Response</t>
  </si>
  <si>
    <t>Emergency Spillway Section not completed</t>
  </si>
  <si>
    <t>Emergency Spillway:</t>
  </si>
  <si>
    <t>a.</t>
  </si>
  <si>
    <t>b.</t>
  </si>
  <si>
    <t>Photographs</t>
  </si>
  <si>
    <t>Provide ALL required attachments:</t>
  </si>
  <si>
    <t>e.</t>
  </si>
  <si>
    <t>c.</t>
  </si>
  <si>
    <t>d.</t>
  </si>
  <si>
    <t>f.</t>
  </si>
  <si>
    <t>•</t>
  </si>
  <si>
    <t>Latitude and/or Longitude not provided</t>
  </si>
  <si>
    <t>Max Stage for 2, 5, 10, and/or 25-year storm  &gt; Emergency Spillway Crest Elevation</t>
  </si>
  <si>
    <t xml:space="preserve">This is a calculated field.  Once the required information is entered, the orange highlight will be removed. </t>
  </si>
  <si>
    <t>Use the drop down list to select a material.</t>
  </si>
  <si>
    <t xml:space="preserve"> O&amp;M Agreement</t>
  </si>
  <si>
    <t>Attachments:</t>
  </si>
  <si>
    <t xml:space="preserve"> Yes</t>
  </si>
  <si>
    <t xml:space="preserve"> No</t>
  </si>
  <si>
    <t>Owner's Information</t>
  </si>
  <si>
    <t xml:space="preserve"> Not Applicable</t>
  </si>
  <si>
    <t xml:space="preserve">Name: </t>
  </si>
  <si>
    <t xml:space="preserve">Address: </t>
  </si>
  <si>
    <t xml:space="preserve">Email: </t>
  </si>
  <si>
    <t xml:space="preserve">HOA Name: </t>
  </si>
  <si>
    <t xml:space="preserve">State: </t>
  </si>
  <si>
    <t xml:space="preserve">Zip Code: </t>
  </si>
  <si>
    <t xml:space="preserve">Phone: </t>
  </si>
  <si>
    <t xml:space="preserve">Title: </t>
  </si>
  <si>
    <t>No</t>
  </si>
  <si>
    <r>
      <t>WQ</t>
    </r>
    <r>
      <rPr>
        <vertAlign val="subscript"/>
        <sz val="11"/>
        <color theme="1"/>
        <rFont val="Calibri"/>
        <family val="2"/>
        <scheme val="minor"/>
      </rPr>
      <t>v</t>
    </r>
    <r>
      <rPr>
        <sz val="11"/>
        <color theme="1"/>
        <rFont val="Calibri"/>
        <family val="2"/>
        <scheme val="minor"/>
      </rPr>
      <t xml:space="preserve"> Required &gt; WQ</t>
    </r>
    <r>
      <rPr>
        <vertAlign val="subscript"/>
        <sz val="11"/>
        <color theme="1"/>
        <rFont val="Calibri"/>
        <family val="2"/>
        <scheme val="minor"/>
      </rPr>
      <t>v</t>
    </r>
    <r>
      <rPr>
        <sz val="11"/>
        <color theme="1"/>
        <rFont val="Calibri"/>
        <family val="2"/>
        <scheme val="minor"/>
      </rPr>
      <t xml:space="preserve"> Provided</t>
    </r>
  </si>
  <si>
    <t>Montgomery</t>
  </si>
  <si>
    <t>Hoover</t>
  </si>
  <si>
    <t>Prattville</t>
  </si>
  <si>
    <t>Mobile</t>
  </si>
  <si>
    <t xml:space="preserve">Select City: </t>
  </si>
  <si>
    <r>
      <t xml:space="preserve">Form 4A - Detention Pond
</t>
    </r>
    <r>
      <rPr>
        <b/>
        <sz val="16"/>
        <color theme="1"/>
        <rFont val="Calibri"/>
        <family val="2"/>
        <scheme val="minor"/>
      </rPr>
      <t>Annual Inspection Form</t>
    </r>
  </si>
  <si>
    <t xml:space="preserve"> Photographs</t>
  </si>
  <si>
    <t xml:space="preserve"> Maintenance Summary</t>
  </si>
  <si>
    <t>Development Information:</t>
  </si>
  <si>
    <t xml:space="preserve">Date: </t>
  </si>
  <si>
    <t xml:space="preserve">BMP ID: </t>
  </si>
  <si>
    <t xml:space="preserve">Latitude: </t>
  </si>
  <si>
    <t xml:space="preserve">Longitude: </t>
  </si>
  <si>
    <t xml:space="preserve">Contact: </t>
  </si>
  <si>
    <t>Maintenance Summary</t>
  </si>
  <si>
    <t>Inspection Observations</t>
  </si>
  <si>
    <t>NA</t>
  </si>
  <si>
    <t>Yes</t>
  </si>
  <si>
    <t>Weirs:</t>
  </si>
  <si>
    <t>Damaged?</t>
  </si>
  <si>
    <t>WQv Orifice and Filter:</t>
  </si>
  <si>
    <t>Staged Orifices:</t>
  </si>
  <si>
    <t>Detention Pond:</t>
  </si>
  <si>
    <t>Poor vegetation / ground cover?</t>
  </si>
  <si>
    <t>Follow-up Actions</t>
  </si>
  <si>
    <t xml:space="preserve"> No follow-up actions are required</t>
  </si>
  <si>
    <t>Maintenance Needed</t>
  </si>
  <si>
    <t>WQv Orifice and Filter</t>
  </si>
  <si>
    <t>Staged Orifices</t>
  </si>
  <si>
    <t>Weirs</t>
  </si>
  <si>
    <t xml:space="preserve"> Repair</t>
  </si>
  <si>
    <t>Detention Pond</t>
  </si>
  <si>
    <t xml:space="preserve"> bags</t>
  </si>
  <si>
    <t xml:space="preserve"> cy</t>
  </si>
  <si>
    <t xml:space="preserve">Company: </t>
  </si>
  <si>
    <t xml:space="preserve">Signature: </t>
  </si>
  <si>
    <t>Select either "Yes" or "No" by placing an "X" in the appropriate box.  Once an "X" is entered, the green highlight will be removed.</t>
  </si>
  <si>
    <t>The Supplemental Instructions provide additional guidance and design standards.</t>
  </si>
  <si>
    <t>Once the Design, As-built, or Inspection Forms are completed, there should be no green, yellow, or orange highlighted fields.</t>
  </si>
  <si>
    <t>Automated Review Checks:  Once information and data are entered into the form, the form will check the information entered and identify any potential issues or concerns.  Prior to printing the form, all automated comments shall be resolved.</t>
  </si>
  <si>
    <t>Round</t>
  </si>
  <si>
    <t>Rectangle</t>
  </si>
  <si>
    <t>Square</t>
  </si>
  <si>
    <t>Trapezoid</t>
  </si>
  <si>
    <t>Revision Date:</t>
  </si>
  <si>
    <t>Page 1 of 3</t>
  </si>
  <si>
    <t>Page 2 of 3</t>
  </si>
  <si>
    <t>Page 3 of 3</t>
  </si>
  <si>
    <t>Jefferson</t>
  </si>
  <si>
    <t>City</t>
  </si>
  <si>
    <t>County</t>
  </si>
  <si>
    <t>Type:</t>
  </si>
  <si>
    <t>1 July 2018</t>
  </si>
  <si>
    <t>1 October 2015</t>
  </si>
  <si>
    <t>1 October 2020</t>
  </si>
  <si>
    <t>1 February 2020</t>
  </si>
  <si>
    <t>Effective Date:</t>
  </si>
  <si>
    <t>Entity Type:</t>
  </si>
  <si>
    <t>Maintenance Agreement:</t>
  </si>
  <si>
    <t xml:space="preserve"> Covenant</t>
  </si>
  <si>
    <t>Qualified Professional</t>
  </si>
  <si>
    <t>Professional Engineer</t>
  </si>
  <si>
    <t>Certified Professional in Erosion and Sediment Control</t>
  </si>
  <si>
    <t>Certified Erosion, Sediment and Stormwater Inspector</t>
  </si>
  <si>
    <t>Certified Professional in Stormwater Quality</t>
  </si>
  <si>
    <t>Certified Professional in Municipal Stormwater Management</t>
  </si>
  <si>
    <t>Qualified Credentialed Inspector</t>
  </si>
  <si>
    <t>Professional Registration:</t>
  </si>
  <si>
    <t>Registration Number:</t>
  </si>
  <si>
    <t>Acronym</t>
  </si>
  <si>
    <t>Registration</t>
  </si>
  <si>
    <t xml:space="preserve">CESSWI No.: </t>
  </si>
  <si>
    <t xml:space="preserve">CPESC No.: </t>
  </si>
  <si>
    <t xml:space="preserve">CPMSM No.: </t>
  </si>
  <si>
    <t xml:space="preserve">CPSWQ No.: </t>
  </si>
  <si>
    <t xml:space="preserve">PE No.: </t>
  </si>
  <si>
    <t xml:space="preserve">QCI No.: </t>
  </si>
  <si>
    <t>The developer/owner shall retain the services of a registered professional to:</t>
  </si>
  <si>
    <t>By affixing my signature on this form, I hereby certify that the detention pond:</t>
  </si>
  <si>
    <t>Requires the above described maintenance in order to function as it was designed.  Upon completion of the required maintenance activities, I shall reinspect the detention pond and provide a supplemental Annual Inspection Form.</t>
  </si>
  <si>
    <t>Registered Professional Certification</t>
  </si>
  <si>
    <t>Home Owners Association (HOA) Information</t>
  </si>
  <si>
    <t xml:space="preserve"> Repair vegetation / ground cover</t>
  </si>
  <si>
    <t>A registered professional shall include:</t>
  </si>
  <si>
    <t>CESSWI - Certified Erosion, Sediment, and Stormwater Inspector</t>
  </si>
  <si>
    <t>CPESC - Certified Professional in Erosion and Sediment Control</t>
  </si>
  <si>
    <t>CPMSM - Certified Professional in Municipal Stormwater Management</t>
  </si>
  <si>
    <t>CPSWQ - Certified Professional in Stormwater Quality</t>
  </si>
  <si>
    <t>PE - Professional Engineer</t>
  </si>
  <si>
    <t>QCI - Qualified Credentialed Inspector</t>
  </si>
  <si>
    <t>Suspect illicit discharge present?</t>
  </si>
  <si>
    <t>Printing the form may require some adjustments to the print settings for the printer being used.</t>
  </si>
  <si>
    <t>designed, the developer / owner shall submit an updated Form 4A – Detention Pond Annual Inspection Form</t>
  </si>
  <si>
    <t>If an inspection is needed by a professional engineer.</t>
  </si>
  <si>
    <t>If any maintenance is required; or,</t>
  </si>
  <si>
    <t>Current Logo</t>
  </si>
  <si>
    <t>If a field is highlighted yellow after a number is entered, the yellow highlight may indicate an error and/or concern.  Once the error and/or concern is resolved, the yellow highlight will be removed.  All yellow highlighted cells shall be resolved or an explanation provided prior to completing the form.</t>
  </si>
  <si>
    <t>Freeboard  &lt;  1.0 ft</t>
  </si>
  <si>
    <t xml:space="preserve">City: </t>
  </si>
  <si>
    <t>This is a required field.  Once a number or text is entered, the green highlight will be removed.</t>
  </si>
  <si>
    <t xml:space="preserve">Shape: </t>
  </si>
  <si>
    <t xml:space="preserve">Select: </t>
  </si>
  <si>
    <t xml:space="preserve">Orifice: </t>
  </si>
  <si>
    <t xml:space="preserve">None: </t>
  </si>
  <si>
    <t>Pre Total not completed</t>
  </si>
  <si>
    <t>V-notch</t>
  </si>
  <si>
    <t>Permit Type:</t>
  </si>
  <si>
    <t>Max Velocity:</t>
  </si>
  <si>
    <t>Lookup Table</t>
  </si>
  <si>
    <t>Engineering or Building No.</t>
  </si>
  <si>
    <t xml:space="preserve">Weir: </t>
  </si>
  <si>
    <t>Use the drop down list to select an orifice or weir.</t>
  </si>
  <si>
    <t>Requires a more detailed follow-up inspection by a professional engineer.</t>
  </si>
  <si>
    <t>Outlet Control Structure:</t>
  </si>
  <si>
    <t>Litter / debris present?</t>
  </si>
  <si>
    <t>Sediment present?</t>
  </si>
  <si>
    <t>Tall vegetation / trees present?</t>
  </si>
  <si>
    <t>Standing water present?</t>
  </si>
  <si>
    <t>Suspect illicit discharge type?</t>
  </si>
  <si>
    <t>Detention Pond Outfall</t>
  </si>
  <si>
    <t>Discharges to:</t>
  </si>
  <si>
    <t>Damage type?</t>
  </si>
  <si>
    <t xml:space="preserve"> Maintenance is required</t>
  </si>
  <si>
    <t xml:space="preserve"> Low</t>
  </si>
  <si>
    <t xml:space="preserve"> Medium</t>
  </si>
  <si>
    <t xml:space="preserve"> Mow grass / remove trees</t>
  </si>
  <si>
    <t xml:space="preserve"> Remove litter / trash</t>
  </si>
  <si>
    <t xml:space="preserve"> Remove sediment</t>
  </si>
  <si>
    <t xml:space="preserve"> Report suspect illicit discharge</t>
  </si>
  <si>
    <t>Sediment Present?</t>
  </si>
  <si>
    <t>Detention Pond Outfall:</t>
  </si>
  <si>
    <t xml:space="preserve">Priority: </t>
  </si>
  <si>
    <t>High</t>
  </si>
  <si>
    <t xml:space="preserve">Outfall Comments: </t>
  </si>
  <si>
    <t>Date</t>
  </si>
  <si>
    <t>No. Taken</t>
  </si>
  <si>
    <t xml:space="preserve">Contact Name: </t>
  </si>
  <si>
    <t>This is a required field.  Place an "X" in the appropriate box and the green highlight will be removed.  In some cases, the selection is optional.  Once an option is completed, additional fields may be highlighted green and in some fields the green highlight will be removed.</t>
  </si>
  <si>
    <t>g.</t>
  </si>
  <si>
    <t>ENG No.</t>
  </si>
  <si>
    <t>Inspe Report Due:</t>
  </si>
  <si>
    <t>1 September</t>
  </si>
  <si>
    <t>Outlet control structure</t>
  </si>
  <si>
    <t>Detention pond outfall</t>
  </si>
  <si>
    <t>Emergency spillway</t>
  </si>
  <si>
    <t>Storm sewer pipes discharging into detention pond</t>
  </si>
  <si>
    <t>General overview</t>
  </si>
  <si>
    <t>Outfall to receiving stream / storm sewer</t>
  </si>
  <si>
    <t>If the detention pond cotinues to function as it was originally designed;</t>
  </si>
  <si>
    <t>Complete Form 4A - Detention Pond Annual Inspection Form;</t>
  </si>
  <si>
    <t>Inspect the detention pond to determine:</t>
  </si>
  <si>
    <t>If maintenance is required to ensure that the detention pond function as it was originally</t>
  </si>
  <si>
    <t>Arch</t>
  </si>
  <si>
    <t>Elliptical</t>
  </si>
  <si>
    <t>(50-yr)</t>
  </si>
  <si>
    <t>Storms:</t>
  </si>
  <si>
    <t>Insp Report Due:</t>
  </si>
  <si>
    <t>2, 5, 10, 25, 50, and 100</t>
  </si>
  <si>
    <r>
      <t>Total Post Q is &lt; -0.50 ft</t>
    </r>
    <r>
      <rPr>
        <vertAlign val="superscript"/>
        <sz val="10.8"/>
        <color theme="1"/>
        <rFont val="Calibri"/>
        <family val="2"/>
      </rPr>
      <t>3</t>
    </r>
    <r>
      <rPr>
        <sz val="11"/>
        <color theme="1"/>
        <rFont val="Calibri"/>
        <family val="2"/>
        <scheme val="minor"/>
      </rPr>
      <t>/s of Pre Q</t>
    </r>
  </si>
  <si>
    <t>2, 5, 10, and 25</t>
  </si>
  <si>
    <t>Page 1 of 2</t>
  </si>
  <si>
    <t>Have post-construction CNs been adjusted to account for mass grading?</t>
  </si>
  <si>
    <t>Known Flooding Req:</t>
  </si>
  <si>
    <t>No. Storms:</t>
  </si>
  <si>
    <t>Known flooding:  2, 5, 10, 25, 50, or 100-yr discharge &gt; 25-yr discharge</t>
  </si>
  <si>
    <t>Drains to adjacent property:  2, 5, 10, 25, 50, or 100-yr discharge &gt; 25-yr discharge</t>
  </si>
  <si>
    <t>Caption, date, and/or description on all photographs?</t>
  </si>
  <si>
    <t>31 December</t>
  </si>
  <si>
    <t>when all maintenance activities have been completed and supporting documentation of maintenace performed.</t>
  </si>
  <si>
    <t>All required photographs are not provided</t>
  </si>
  <si>
    <r>
      <t xml:space="preserve">Form 4B - Retention Pond
</t>
    </r>
    <r>
      <rPr>
        <b/>
        <sz val="16"/>
        <color theme="1"/>
        <rFont val="Calibri"/>
        <family val="2"/>
        <scheme val="minor"/>
      </rPr>
      <t>Annual Inspection Form</t>
    </r>
  </si>
  <si>
    <t>Inspect the retention pond to determine:</t>
  </si>
  <si>
    <t>If the retention pond cotinues to function as it was originally designed; and,</t>
  </si>
  <si>
    <t>Complete Form 4B - Retention Pond Annual Inspection Form; and,</t>
  </si>
  <si>
    <t>Retention Pond / Forebay:</t>
  </si>
  <si>
    <t xml:space="preserve">If maintenance is required to ensure that the retention pond continues to function as it was originally designed, the </t>
  </si>
  <si>
    <t>developer / owner shall submit an updated Form 4B – Retention Pond Annual Inspection Form</t>
  </si>
  <si>
    <t>Trees on embankment?</t>
  </si>
  <si>
    <t>when all maintenance activities have been completed and supporting documentation of maintenance performed.</t>
  </si>
  <si>
    <t>Pond embankment has a leak?</t>
  </si>
  <si>
    <t>Retention Pond Outfall:</t>
  </si>
  <si>
    <t>Repair</t>
  </si>
  <si>
    <t>Retention Pond</t>
  </si>
  <si>
    <t xml:space="preserve"> Remove trees</t>
  </si>
  <si>
    <t xml:space="preserve"> Repair leak</t>
  </si>
  <si>
    <t>Retention Pond Outfall</t>
  </si>
  <si>
    <t>Caption and/or description on all photographs?</t>
  </si>
  <si>
    <t>Retention pond outfall</t>
  </si>
  <si>
    <t>By affixing my signature on this form, I hereby certify that the retention pond:</t>
  </si>
  <si>
    <t>Requires the above described maintenance in order to function as it was designed.  Upon completion of the required maintenance activities, I shall reinspect the retention pond and provide a supplemental Annual Inspection Form.</t>
  </si>
  <si>
    <r>
      <t xml:space="preserve">Form 4C - Underground Detention
</t>
    </r>
    <r>
      <rPr>
        <b/>
        <sz val="16"/>
        <color theme="1"/>
        <rFont val="Calibri"/>
        <family val="2"/>
        <scheme val="minor"/>
      </rPr>
      <t>Annual Inspection Form</t>
    </r>
  </si>
  <si>
    <t>Inspect the underground detention system to determine:</t>
  </si>
  <si>
    <t>If the underground detention system cotinues to function as it was originally designed; and,</t>
  </si>
  <si>
    <t>Complete Form 4C - Underground Detention Annual Inspection Form;</t>
  </si>
  <si>
    <t xml:space="preserve"> Detention </t>
  </si>
  <si>
    <t xml:space="preserve"> Detention w/ Infiltration</t>
  </si>
  <si>
    <t>Inspection Manholes / Port(s):</t>
  </si>
  <si>
    <t xml:space="preserve"> NA</t>
  </si>
  <si>
    <t xml:space="preserve">ID: </t>
  </si>
  <si>
    <t xml:space="preserve">Litter/Debris? </t>
  </si>
  <si>
    <t>If maintenance is required to ensure that the underground detention system continues to function as it was</t>
  </si>
  <si>
    <t xml:space="preserve">Type: </t>
  </si>
  <si>
    <t xml:space="preserve">Sediment? </t>
  </si>
  <si>
    <t>originally designed, the developer / owner shall submit an updated Form 4C – Underground Detention Annual</t>
  </si>
  <si>
    <t xml:space="preserve">Standing Water? </t>
  </si>
  <si>
    <t>Inspection Form when all maintenance activities have been completed and supporting documentation</t>
  </si>
  <si>
    <t xml:space="preserve">Damaged? </t>
  </si>
  <si>
    <t>of maintenance performed.</t>
  </si>
  <si>
    <t xml:space="preserve">Litter / debris? </t>
  </si>
  <si>
    <t xml:space="preserve">WQ Orifice: </t>
  </si>
  <si>
    <t xml:space="preserve">Staged Orifice: </t>
  </si>
  <si>
    <t xml:space="preserve">Standing water? </t>
  </si>
  <si>
    <t xml:space="preserve">Weirs: </t>
  </si>
  <si>
    <t xml:space="preserve">Suspect illicit discharge present? </t>
  </si>
  <si>
    <t>Isolator Row Manhole:</t>
  </si>
  <si>
    <t>Outfall:</t>
  </si>
  <si>
    <t xml:space="preserve">Discharges to: </t>
  </si>
  <si>
    <t xml:space="preserve">Damage type? </t>
  </si>
  <si>
    <t>Inspection Port(s)</t>
  </si>
  <si>
    <t>Underground Detention System</t>
  </si>
  <si>
    <t>Isolator Row Manhole(s)</t>
  </si>
  <si>
    <t>Outlet Control Structure</t>
  </si>
  <si>
    <t>Outfall</t>
  </si>
  <si>
    <t xml:space="preserve">Underground Detention  </t>
  </si>
  <si>
    <t xml:space="preserve">System Comments: </t>
  </si>
  <si>
    <t>Inspection Manholes / Ports</t>
  </si>
  <si>
    <t>Isolator Row Manhole</t>
  </si>
  <si>
    <t>By affixing my signature on this form, I hereby certify that the underground detention system:</t>
  </si>
  <si>
    <t>Requires the above described maintenance in order to function as it was designed.  Upon completion of the required maintenance activities, I shall reinspect the underground detention system and provide a supplemental Annual Inspection Form.</t>
  </si>
  <si>
    <r>
      <t xml:space="preserve">Form 4D - Bioretention Area
</t>
    </r>
    <r>
      <rPr>
        <b/>
        <sz val="16"/>
        <color theme="1"/>
        <rFont val="Calibri"/>
        <family val="2"/>
        <scheme val="minor"/>
      </rPr>
      <t>Annual Inspection Form</t>
    </r>
  </si>
  <si>
    <t>Inspect the bioretention area to determine:</t>
  </si>
  <si>
    <t>If the bioretention area cotinues to function as it was originally designed; and,</t>
  </si>
  <si>
    <t>Complete Form 4D - Bioretention Area Annual Inspection Form; and,</t>
  </si>
  <si>
    <t>Vegetation</t>
  </si>
  <si>
    <t>Pretreatment Area</t>
  </si>
  <si>
    <t xml:space="preserve">If maintenance is required to ensure that the bioretention area functions as it was originally designed, </t>
  </si>
  <si>
    <t>Dead vegetation / plants present?</t>
  </si>
  <si>
    <t>Excessive sediment accumulation?</t>
  </si>
  <si>
    <t>the developer / owner shall submit an updated Form 4D – Bioretention Area Annual Inspection Form when</t>
  </si>
  <si>
    <t>Vegetation / plants need pruning?</t>
  </si>
  <si>
    <t>Trash / debris accumulation?</t>
  </si>
  <si>
    <t>all maintenance activities have been completed and supporting documentation of maintenance performed.</t>
  </si>
  <si>
    <t>Excessive weeds?</t>
  </si>
  <si>
    <t>Overflow Structure</t>
  </si>
  <si>
    <t>Underdrain Pipe(s)</t>
  </si>
  <si>
    <t>Clogged or obstructed?</t>
  </si>
  <si>
    <t>Outlet Pipe &amp; Headwall</t>
  </si>
  <si>
    <t>Cleanout Pipe(s)</t>
  </si>
  <si>
    <t>Bioretention Area</t>
  </si>
  <si>
    <t>Excessive trash accumulation?</t>
  </si>
  <si>
    <t>Ponded water?</t>
  </si>
  <si>
    <t>Inadequate mulch thickness?</t>
  </si>
  <si>
    <t xml:space="preserve">Have Additional inspections been performed? </t>
  </si>
  <si>
    <t xml:space="preserve"> Documentation attached</t>
  </si>
  <si>
    <t xml:space="preserve">Has vegetation plan been updated? </t>
  </si>
  <si>
    <t xml:space="preserve"> Updated vegetation plan attached</t>
  </si>
  <si>
    <t xml:space="preserve">Has maintenance plan been updated? </t>
  </si>
  <si>
    <t xml:space="preserve"> Updated maintenance plan attached</t>
  </si>
  <si>
    <t xml:space="preserve"> Deficiencies noted and maintenance required</t>
  </si>
  <si>
    <t xml:space="preserve"> Replace Plants</t>
  </si>
  <si>
    <t xml:space="preserve"> Clean</t>
  </si>
  <si>
    <t xml:space="preserve"> Unclog / Clean</t>
  </si>
  <si>
    <t xml:space="preserve"> Prune</t>
  </si>
  <si>
    <t xml:space="preserve"> Remove Weeds</t>
  </si>
  <si>
    <t xml:space="preserve"> Remove trash / debris</t>
  </si>
  <si>
    <t xml:space="preserve"> Remove trash</t>
  </si>
  <si>
    <t xml:space="preserve"> Repair mulch</t>
  </si>
  <si>
    <r>
      <t>Photographs</t>
    </r>
    <r>
      <rPr>
        <sz val="10"/>
        <color theme="1"/>
        <rFont val="Calibri"/>
        <family val="2"/>
        <scheme val="minor"/>
      </rPr>
      <t xml:space="preserve"> </t>
    </r>
  </si>
  <si>
    <t>*Photographs shall be taken during construction of the underground detention system</t>
  </si>
  <si>
    <t>Caption, date, and/or description on all photographs</t>
  </si>
  <si>
    <t>General overview of vegetation</t>
  </si>
  <si>
    <t>By affixing my signature on this form, I hereby certify that the bioretention area:</t>
  </si>
  <si>
    <t>Requires the above described maintenance in order to function as it was designed.  Upon completion of the required maintenance activities, I shall reinspect the bioretention area and provide a supplemental Annual Inspection Form.</t>
  </si>
  <si>
    <r>
      <t xml:space="preserve">Form 4E - Hydrodynamic Separator
</t>
    </r>
    <r>
      <rPr>
        <b/>
        <sz val="16"/>
        <color theme="1"/>
        <rFont val="Calibri"/>
        <family val="2"/>
        <scheme val="minor"/>
      </rPr>
      <t>Annual Inspection Form</t>
    </r>
  </si>
  <si>
    <t>Inspect the hydrodynamic separator to determine:</t>
  </si>
  <si>
    <t>If the hydrodynamic separator cotinues to function as it was originally designed; and,</t>
  </si>
  <si>
    <t>Complete Form 4E - Hydrodynamic Separator Annual Inspection Form; and,</t>
  </si>
  <si>
    <t>Photographs with date and captions</t>
  </si>
  <si>
    <t xml:space="preserve">If maintenance is required to ensure that the hydrodynamic separator functions as it was originally designed, the </t>
  </si>
  <si>
    <t>Hydrodynamic Separator</t>
  </si>
  <si>
    <t>developer / owner shall submit an updated Form 4E - Hydrodynamic Separator Annual Inspection Form when all</t>
  </si>
  <si>
    <t xml:space="preserve">Litter / debris present? </t>
  </si>
  <si>
    <t xml:space="preserve">Outfall discharges to: </t>
  </si>
  <si>
    <t>maintenance activities have been completed.</t>
  </si>
  <si>
    <t xml:space="preserve">Sediment present? </t>
  </si>
  <si>
    <t xml:space="preserve">Inlet pipe clogged? </t>
  </si>
  <si>
    <t xml:space="preserve">Outlet pipe clogged? </t>
  </si>
  <si>
    <t xml:space="preserve">Damage Type? </t>
  </si>
  <si>
    <t xml:space="preserve">Distance from rim to Top of Water? </t>
  </si>
  <si>
    <t xml:space="preserve">Distance from rim to Top of Sediment? </t>
  </si>
  <si>
    <t xml:space="preserve"> Remove litter / debris</t>
  </si>
  <si>
    <t xml:space="preserve"> Clean / repair</t>
  </si>
  <si>
    <t xml:space="preserve">Hydrodynamic </t>
  </si>
  <si>
    <t xml:space="preserve">Separator Comments: </t>
  </si>
  <si>
    <t>By affixing my signature on this form, I hereby certify that the hydrodynamic separator:</t>
  </si>
  <si>
    <t>Requires the above described maintenance in order to function as it was designed.  Upon completion of the required maintenance activities, I shall reinspect the hydrodynamic separator and provide a supplemental Annual Inspection Form.</t>
  </si>
  <si>
    <t xml:space="preserve">Manufacturer: </t>
  </si>
  <si>
    <t xml:space="preserve">Model: </t>
  </si>
  <si>
    <t xml:space="preserve">Diameter: </t>
  </si>
  <si>
    <t xml:space="preserve">Sediment Storage Capacity: </t>
  </si>
  <si>
    <r>
      <t xml:space="preserve"> ft</t>
    </r>
    <r>
      <rPr>
        <vertAlign val="superscript"/>
        <sz val="10"/>
        <color theme="1"/>
        <rFont val="Calibri"/>
        <family val="2"/>
        <scheme val="minor"/>
      </rPr>
      <t>3</t>
    </r>
  </si>
  <si>
    <t>Page 2 of 2</t>
  </si>
  <si>
    <t xml:space="preserve">Detention Pond Comments: </t>
  </si>
  <si>
    <t>30 September</t>
  </si>
  <si>
    <t xml:space="preserve">Retention Pond Comments: </t>
  </si>
  <si>
    <t>Storm sewer pipes discharging into retention pond</t>
  </si>
  <si>
    <t>WQv Orifice and Filter/Siphon:</t>
  </si>
  <si>
    <r>
      <t xml:space="preserve">Form 4F - Permeable Pavement
</t>
    </r>
    <r>
      <rPr>
        <b/>
        <sz val="16"/>
        <color theme="1"/>
        <rFont val="Calibri"/>
        <family val="2"/>
        <scheme val="minor"/>
      </rPr>
      <t>Annual Inspection Form</t>
    </r>
  </si>
  <si>
    <t>Permeable Pavement</t>
  </si>
  <si>
    <t>Observation Well(s)</t>
  </si>
  <si>
    <t>Perimeter Area</t>
  </si>
  <si>
    <t>Flow present?</t>
  </si>
  <si>
    <t>Water present?</t>
  </si>
  <si>
    <t xml:space="preserve">NA </t>
  </si>
  <si>
    <t xml:space="preserve">Permeable Pavement </t>
  </si>
  <si>
    <t xml:space="preserve">Comments: </t>
  </si>
  <si>
    <t>Clogged /Damaged?</t>
  </si>
  <si>
    <t>General overview of permeable pavement</t>
  </si>
  <si>
    <t>General overview of perimeter areas</t>
  </si>
  <si>
    <t>Underdrain pipe(s)</t>
  </si>
  <si>
    <t>Observation well(s)</t>
  </si>
  <si>
    <t>Overflow structure</t>
  </si>
  <si>
    <t>By affixing my signature on this form, I hereby certify that the permeable pavement:</t>
  </si>
  <si>
    <t>Requires the above described maintenance in order to function as it was designed.  Upon completion of the required maintenance activities, I shall reinspect the permeable pavement and provide a supplemental Annual Inspection Form.</t>
  </si>
  <si>
    <t>If the permeable pavement cotinues to function as it was originally designed;</t>
  </si>
  <si>
    <t>Complete Form 4F - Detention Pond Annual Inspection Form;</t>
  </si>
  <si>
    <t>designed, the developer / owner shall submit an updated Form 4F – Permeable Pavement Annual Inspection Form</t>
  </si>
  <si>
    <t>1 October</t>
  </si>
  <si>
    <t>Workbook Lock Configuration</t>
  </si>
  <si>
    <t xml:space="preserve">Lock Date: </t>
  </si>
  <si>
    <t xml:space="preserve">Active Months: </t>
  </si>
  <si>
    <t xml:space="preserve">Override LockD and Time: </t>
  </si>
  <si>
    <t xml:space="preserve">Admin Unlock Code: </t>
  </si>
  <si>
    <t xml:space="preserve">Computed Lock Date and Time: </t>
  </si>
  <si>
    <t xml:space="preserve">Accepted Flag: </t>
  </si>
  <si>
    <t xml:space="preserve">Gate OK: </t>
  </si>
  <si>
    <t>Acceptance Table</t>
  </si>
  <si>
    <t>Selection Required</t>
  </si>
  <si>
    <t>I ACCEPT</t>
  </si>
  <si>
    <t>I DO NOT ACCEPT</t>
  </si>
  <si>
    <t>Baldwin County</t>
  </si>
  <si>
    <t xml:space="preserve">Effective Date: </t>
  </si>
  <si>
    <t xml:space="preserve">Acceptance (required): </t>
  </si>
  <si>
    <t xml:space="preserve">Expiration Date: </t>
  </si>
  <si>
    <t xml:space="preserve">Current Status: </t>
  </si>
  <si>
    <t xml:space="preserve">IMPORTANT - READ BEFORE USE: </t>
  </si>
  <si>
    <t xml:space="preserve">Administrator Code (Hidden): </t>
  </si>
  <si>
    <t>Licensor grants the User a non-exclusive, non-transferable, non-sublicensable, revocable license to use the Tool soley to prepare</t>
  </si>
  <si>
    <t>submissions.  All other uses, including redistribution, public posting, training, or use for other agencies, are prohibited unless</t>
  </si>
  <si>
    <t>Ownership; No Work-for-Hire</t>
  </si>
  <si>
    <t>The Tool is licensed, not sold.  Licensor retains all right, title, and interest in and to the Tool, including all formulas, code,</t>
  </si>
  <si>
    <t>templates, and documentation.  The Tool is not a work made for hire and no implied licenses are granted.</t>
  </si>
  <si>
    <t>Restrictions</t>
  </si>
  <si>
    <t>Suspension and Termination</t>
  </si>
  <si>
    <t>Public Records Acknowledgment</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</si>
  <si>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</si>
  <si>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</si>
  <si>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</si>
  <si>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</si>
  <si>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</si>
  <si>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t>Entity:</t>
  </si>
  <si>
    <t>the City of Hoover</t>
  </si>
  <si>
    <t>Jefferson County</t>
  </si>
  <si>
    <t>the City of Mobile</t>
  </si>
  <si>
    <t>the City of Montgomery</t>
  </si>
  <si>
    <t>the City of Prattville</t>
  </si>
  <si>
    <t>bds958hc</t>
  </si>
  <si>
    <t>As-Built does not match Design, provide a reason in the Comments section</t>
  </si>
  <si>
    <t xml:space="preserve">The User shall not and shall not permit others to: (a) copy, modify, decompile, or reverse-engineer the Tool; (b) remove proprietary </t>
  </si>
  <si>
    <t>Licensor may suspend immediately if the Tool is misused, compromised, or used in a manner creating security, legal, or reputational risk.</t>
  </si>
  <si>
    <t>The Tool is provided "AS IS".  Licensor disclaims all warranties, express or implied (including merchantability, fitness for a particular</t>
  </si>
  <si>
    <t>special, consequential, or punitive damages.</t>
  </si>
  <si>
    <t xml:space="preserve"> O&amp;M Plan</t>
  </si>
  <si>
    <t>END USER LICENSE AGREEMENT (EULA)</t>
  </si>
  <si>
    <r>
      <t>This workbook and its embedded logic, validators, and scripts (collectively, the "</t>
    </r>
    <r>
      <rPr>
        <b/>
        <sz val="12"/>
        <color theme="1"/>
        <rFont val="Calibri"/>
        <family val="2"/>
      </rPr>
      <t>Tool</t>
    </r>
    <r>
      <rPr>
        <sz val="12"/>
        <color theme="1"/>
        <rFont val="Calibri"/>
        <family val="2"/>
        <scheme val="minor"/>
      </rPr>
      <t xml:space="preserve">") are proprietary to </t>
    </r>
    <r>
      <rPr>
        <b/>
        <sz val="12"/>
        <color theme="1"/>
        <rFont val="Calibri"/>
        <family val="2"/>
        <scheme val="minor"/>
      </rPr>
      <t>Hydro, LLC</t>
    </r>
    <r>
      <rPr>
        <sz val="12"/>
        <color theme="1"/>
        <rFont val="Calibri"/>
        <family val="2"/>
        <scheme val="minor"/>
      </rPr>
      <t xml:space="preserve"> ("</t>
    </r>
    <r>
      <rPr>
        <b/>
        <sz val="12"/>
        <color theme="1"/>
        <rFont val="Calibri"/>
        <family val="2"/>
        <scheme val="minor"/>
      </rPr>
      <t>Licensor</t>
    </r>
    <r>
      <rPr>
        <sz val="12"/>
        <color theme="1"/>
        <rFont val="Calibri"/>
        <family val="2"/>
        <scheme val="minor"/>
      </rPr>
      <t>").</t>
    </r>
  </si>
  <si>
    <r>
      <t>maintaining internal records for that submittal; and (b) you have authority to bind your organization ("</t>
    </r>
    <r>
      <rPr>
        <b/>
        <sz val="12"/>
        <color theme="1"/>
        <rFont val="Calibri"/>
        <family val="2"/>
      </rPr>
      <t>User</t>
    </r>
    <r>
      <rPr>
        <sz val="12"/>
        <color theme="1"/>
        <rFont val="Calibri"/>
        <family val="2"/>
        <scheme val="minor"/>
      </rPr>
      <t>").  If you are not</t>
    </r>
  </si>
  <si>
    <t>authorized, do not use the Tool.</t>
  </si>
  <si>
    <t>Limited License</t>
  </si>
  <si>
    <t>agreed in writing.</t>
  </si>
  <si>
    <t>notices, logos, or watermarks; (c) bypass or disable protections; or (d) redistribute the Tool to third parties (other than submitting filled</t>
  </si>
  <si>
    <t>the permitted purpose.</t>
  </si>
  <si>
    <t>Upon expiration/termination, User shall stop using the Tool, but may retain archive copies of completed submissions an records</t>
  </si>
  <si>
    <t>created during the Term.</t>
  </si>
  <si>
    <t>(including templates, code, logic) remains Licensor's proprietary material and is not a public record merely by being used to creat submittions.</t>
  </si>
  <si>
    <t>No Professional Services; User Responsibility</t>
  </si>
  <si>
    <t>regulations control.  User is solely responsible for the accuracy and completeness of all data and deliverables.</t>
  </si>
  <si>
    <t>purpose, and non-infringement.)  To the  Maximum extent permitted by law, Licensor will not be liable for indirect, incidental,</t>
  </si>
  <si>
    <t>Feedback</t>
  </si>
  <si>
    <t>Suggestions or feedback may be used by Licensor without restriction or obligation.</t>
  </si>
  <si>
    <t>Governing Law</t>
  </si>
  <si>
    <t>This License is governed by the laws of Alabama, without regard to conflicts principles.  The exclusive venue is the state or federal</t>
  </si>
  <si>
    <t>courts located in Lee County, Alabama.</t>
  </si>
  <si>
    <t>General</t>
  </si>
  <si>
    <t>This is the entire agreement regarding the Tool, and supersedes prior or contemporaneous terms.  If any provision is unenforceable,</t>
  </si>
  <si>
    <t>it will be limited or severed to the minimum extent necessary.  User may not assign this License without Licensor's consent;</t>
  </si>
  <si>
    <t>Licensor may assign in connection with a merger, acquisition, or sale of assets.  Lecensor may issue updated version of the</t>
  </si>
  <si>
    <t>Tool subject to updated terms, use of a new version constitutes acceptance of its terms.</t>
  </si>
  <si>
    <r>
      <t>By clicking "</t>
    </r>
    <r>
      <rPr>
        <b/>
        <sz val="12"/>
        <color theme="1"/>
        <rFont val="Calibri"/>
        <family val="2"/>
      </rPr>
      <t>I ACCEPT</t>
    </r>
    <r>
      <rPr>
        <sz val="12"/>
        <color theme="1"/>
        <rFont val="Calibri"/>
        <family val="2"/>
        <scheme val="minor"/>
      </rPr>
      <t>", you agree to this License on behalf of your organization.</t>
    </r>
  </si>
  <si>
    <t xml:space="preserve">Parcel No.: </t>
  </si>
  <si>
    <t>Maintenance Needed (continued)</t>
  </si>
  <si>
    <t xml:space="preserve">Complete the form with the required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</si>
</sst>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409]d\-mmm\-yy;@"/>
    <numFmt numFmtId="165" formatCode="0."/>
    <numFmt numFmtId="166" formatCode="#,##0.000000"/>
    <numFmt numFmtId="167" formatCode="[$-409]d\ mmmm\ yyyy;@"/>
    <numFmt numFmtId="168" formatCode="[$-409]dd\ mmmm\ yyyy;@"/>
    <numFmt numFmtId="169" formatCode="[&lt;=9999999]###\-####;\(###\)\ ###\-####"/>
    <numFmt numFmtId="170" formatCode="\-0.000000"/>
    <numFmt numFmtId="171" formatCode="[$-409]mmmm\ d\,\ yyyy;@"/>
    <numFmt numFmtId="172" formatCode="[$-409]dd\ mmmm\ yyyy\ h:mm\ AM/PM;@"/>
    <numFmt numFmtId="173" formatCode="0\)"/>
    <numFmt numFmtId="174" formatCode="00\ 00\ 00\ 0\ 000\ 000.000"/>
  </numFmts>
  <fonts count="24"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u/>
      <sz val="11"/>
      <color theme="10"/>
      <name val="Calibri"/>
      <family val="2"/>
      <scheme val="minor"/>
    </font>
    <font>
      <vertAlign val="subscript"/>
      <sz val="11"/>
      <color theme="1"/>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sz val="9"/>
      <color theme="1"/>
      <name val="Calibri"/>
      <family val="2"/>
      <scheme val="minor"/>
    </font>
    <font>
      <b/>
      <sz val="16"/>
      <color theme="1"/>
      <name val="Calibri"/>
      <family val="2"/>
      <scheme val="minor"/>
    </font>
    <font>
      <sz val="14"/>
      <color theme="1"/>
      <name val="Calibri"/>
      <family val="2"/>
      <scheme val="minor"/>
    </font>
    <font>
      <sz val="10"/>
      <color theme="1"/>
      <name val="Calibri"/>
      <family val="2"/>
    </font>
    <font>
      <sz val="9"/>
      <color indexed="81"/>
      <name val="Tahoma"/>
      <family val="2"/>
    </font>
    <font>
      <b/>
      <sz val="9"/>
      <color indexed="81"/>
      <name val="Tahoma"/>
      <family val="2"/>
    </font>
    <font>
      <vertAlign val="superscript"/>
      <sz val="10.8"/>
      <color theme="1"/>
      <name val="Calibri"/>
      <family val="2"/>
    </font>
    <font>
      <b/>
      <sz val="11"/>
      <color theme="1"/>
      <name val="Calibri"/>
      <family val="2"/>
      <scheme val="minor"/>
    </font>
    <font>
      <u/>
      <sz val="10"/>
      <color theme="10"/>
      <name val="Calibri"/>
      <family val="2"/>
      <scheme val="minor"/>
    </font>
    <font>
      <vertAlign val="superscript"/>
      <sz val="10"/>
      <color theme="1"/>
      <name val="Calibri"/>
      <family val="2"/>
      <scheme val="minor"/>
    </font>
    <font>
      <b/>
      <sz val="11"/>
      <color theme="0"/>
      <name val="Calibri"/>
      <family val="2"/>
      <scheme val="minor"/>
    </font>
    <font>
      <b/>
      <sz val="12"/>
      <color theme="1"/>
      <name val="Calibri"/>
      <family val="2"/>
    </font>
  </fonts>
  <fills count="8">
    <fill>
      <patternFill patternType="none"/>
    </fill>
    <fill>
      <patternFill patternType="gray125"/>
    </fill>
    <fill>
      <patternFill patternType="solid">
        <fgColor theme="7" tint="0.599963377788628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theme="4"/>
        <bgColor theme="4"/>
      </patternFill>
    </fill>
    <fill>
      <patternFill patternType="solid">
        <fgColor theme="7" tint="0.79998168889431442"/>
        <bgColor indexed="64"/>
      </patternFill>
    </fill>
  </fills>
  <borders count="2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s>
  <cellStyleXfs count="2">
    <xf numFmtId="0" fontId="0" fillId="0" borderId="0"/>
    <xf numFmtId="0" fontId="6" fillId="0" borderId="0" applyNumberFormat="0" applyFill="0" applyBorder="0" applyAlignment="0" applyProtection="0"/>
  </cellStyleXfs>
  <cellXfs count="175">
    <xf numFmtId="0" fontId="0" fillId="0" borderId="0" xfId="0"/>
    <xf numFmtId="0" fontId="1"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right" vertical="center" indent="1"/>
    </xf>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center" vertical="center"/>
    </xf>
    <xf numFmtId="4" fontId="3" fillId="0" borderId="0" xfId="0" applyNumberFormat="1" applyFont="1" applyAlignment="1">
      <alignment vertical="center"/>
    </xf>
    <xf numFmtId="0" fontId="5" fillId="0" borderId="0" xfId="0" applyFont="1" applyAlignment="1">
      <alignment vertical="center"/>
    </xf>
    <xf numFmtId="0" fontId="2" fillId="0" borderId="0" xfId="0" applyFont="1" applyAlignment="1">
      <alignment horizontal="right" vertical="center" wrapText="1"/>
    </xf>
    <xf numFmtId="0" fontId="3" fillId="0" borderId="0" xfId="0" applyFont="1"/>
    <xf numFmtId="0" fontId="2" fillId="0" borderId="0" xfId="0" applyFont="1" applyAlignment="1">
      <alignment vertical="center" wrapText="1"/>
    </xf>
    <xf numFmtId="0" fontId="0" fillId="0" borderId="0" xfId="0" applyAlignment="1">
      <alignment vertical="center"/>
    </xf>
    <xf numFmtId="165" fontId="0" fillId="0" borderId="0" xfId="0" applyNumberFormat="1" applyAlignment="1">
      <alignment horizontal="center" vertical="center"/>
    </xf>
    <xf numFmtId="0" fontId="3" fillId="0" borderId="0" xfId="0" applyFont="1" applyAlignment="1">
      <alignment horizontal="left" vertical="center"/>
    </xf>
    <xf numFmtId="0" fontId="3" fillId="4" borderId="0" xfId="0" applyFont="1" applyFill="1" applyAlignment="1">
      <alignment vertical="center"/>
    </xf>
    <xf numFmtId="0" fontId="3" fillId="0" borderId="10" xfId="0" applyFont="1" applyBorder="1" applyAlignment="1" applyProtection="1">
      <alignment horizontal="center" vertical="center"/>
      <protection locked="0"/>
    </xf>
    <xf numFmtId="165"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vertical="top" wrapText="1"/>
    </xf>
    <xf numFmtId="0" fontId="0" fillId="0" borderId="0" xfId="0" applyAlignment="1">
      <alignment horizontal="right" vertical="center"/>
    </xf>
    <xf numFmtId="0" fontId="0" fillId="0" borderId="0" xfId="0" applyAlignment="1">
      <alignment horizontal="center"/>
    </xf>
    <xf numFmtId="2" fontId="0" fillId="0" borderId="0" xfId="0" applyNumberFormat="1"/>
    <xf numFmtId="0" fontId="0" fillId="0" borderId="0" xfId="0" applyAlignment="1">
      <alignment horizontal="right"/>
    </xf>
    <xf numFmtId="0" fontId="11" fillId="0" borderId="0" xfId="0" applyFont="1" applyAlignment="1">
      <alignment horizontal="center" vertical="center"/>
    </xf>
    <xf numFmtId="0" fontId="0" fillId="0" borderId="0" xfId="0" applyAlignment="1">
      <alignment vertical="top"/>
    </xf>
    <xf numFmtId="0" fontId="3" fillId="0" borderId="3" xfId="0" applyFont="1" applyBorder="1" applyAlignment="1">
      <alignment vertical="center"/>
    </xf>
    <xf numFmtId="0" fontId="9" fillId="0" borderId="10" xfId="0" applyFont="1" applyBorder="1" applyAlignment="1" applyProtection="1">
      <alignment horizontal="center" vertical="center"/>
      <protection locked="0"/>
    </xf>
    <xf numFmtId="0" fontId="6" fillId="0" borderId="0" xfId="1" applyBorder="1" applyAlignment="1" applyProtection="1">
      <alignment vertical="center"/>
    </xf>
    <xf numFmtId="165" fontId="9" fillId="0" borderId="0" xfId="0" applyNumberFormat="1" applyFont="1" applyAlignment="1">
      <alignment horizontal="center" vertical="center"/>
    </xf>
    <xf numFmtId="0" fontId="9" fillId="0" borderId="0" xfId="0" applyFont="1" applyAlignment="1">
      <alignment vertical="center"/>
    </xf>
    <xf numFmtId="165" fontId="8" fillId="0" borderId="0" xfId="0" applyNumberFormat="1" applyFont="1" applyAlignment="1">
      <alignment vertical="center"/>
    </xf>
    <xf numFmtId="0" fontId="9" fillId="0" borderId="1" xfId="0" applyFont="1" applyBorder="1" applyAlignment="1">
      <alignment horizontal="center" vertical="center"/>
    </xf>
    <xf numFmtId="4" fontId="9" fillId="0" borderId="1" xfId="0" applyNumberFormat="1" applyFont="1" applyBorder="1" applyAlignment="1">
      <alignment vertical="center"/>
    </xf>
    <xf numFmtId="0" fontId="9" fillId="0" borderId="0" xfId="0" applyFont="1" applyAlignment="1">
      <alignment horizontal="left" vertical="center" wrapText="1"/>
    </xf>
    <xf numFmtId="0" fontId="9" fillId="0" borderId="0" xfId="0" applyFont="1" applyAlignment="1">
      <alignment vertical="center" wrapText="1"/>
    </xf>
    <xf numFmtId="0" fontId="10" fillId="2" borderId="1" xfId="0" applyFont="1" applyFill="1" applyBorder="1" applyAlignment="1">
      <alignment vertical="center"/>
    </xf>
    <xf numFmtId="0" fontId="9" fillId="3" borderId="1" xfId="0" applyFont="1" applyFill="1" applyBorder="1" applyAlignment="1">
      <alignment vertical="center"/>
    </xf>
    <xf numFmtId="0" fontId="5" fillId="0" borderId="0" xfId="0" applyFont="1" applyAlignment="1">
      <alignment horizontal="left" vertical="center"/>
    </xf>
    <xf numFmtId="0" fontId="3" fillId="0" borderId="1" xfId="0" applyFont="1" applyBorder="1" applyAlignment="1">
      <alignment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left" vertical="top"/>
    </xf>
    <xf numFmtId="165" fontId="0" fillId="0" borderId="0" xfId="0" applyNumberFormat="1" applyAlignment="1">
      <alignment vertical="top"/>
    </xf>
    <xf numFmtId="0" fontId="15" fillId="0" borderId="0" xfId="0" applyFont="1" applyAlignment="1">
      <alignment horizontal="center" vertical="center"/>
    </xf>
    <xf numFmtId="165" fontId="3" fillId="0" borderId="0" xfId="0" applyNumberFormat="1" applyFont="1" applyAlignment="1">
      <alignment vertical="top"/>
    </xf>
    <xf numFmtId="0" fontId="0" fillId="0" borderId="0" xfId="0" quotePrefix="1"/>
    <xf numFmtId="167" fontId="12" fillId="0" borderId="0" xfId="0" applyNumberFormat="1" applyFont="1" applyAlignment="1">
      <alignment horizontal="left" vertical="center"/>
    </xf>
    <xf numFmtId="0" fontId="3" fillId="4" borderId="0" xfId="0" applyFont="1" applyFill="1" applyAlignment="1">
      <alignment horizontal="center" vertical="center"/>
    </xf>
    <xf numFmtId="0" fontId="4" fillId="0" borderId="0" xfId="0" applyFont="1" applyAlignment="1">
      <alignment vertical="center"/>
    </xf>
    <xf numFmtId="0" fontId="3" fillId="4" borderId="10" xfId="0" applyFont="1" applyFill="1" applyBorder="1" applyAlignment="1">
      <alignment vertical="center"/>
    </xf>
    <xf numFmtId="0" fontId="3" fillId="4" borderId="10" xfId="0" applyFont="1" applyFill="1" applyBorder="1" applyAlignment="1">
      <alignment horizontal="center" vertical="center"/>
    </xf>
    <xf numFmtId="0" fontId="19" fillId="0" borderId="0" xfId="0" applyFont="1"/>
    <xf numFmtId="165" fontId="4" fillId="0" borderId="0" xfId="0" applyNumberFormat="1"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3" fillId="0" borderId="3" xfId="0" applyFont="1" applyBorder="1" applyAlignment="1">
      <alignment horizontal="right" vertical="center"/>
    </xf>
    <xf numFmtId="0" fontId="9" fillId="0" borderId="10" xfId="0" applyFont="1" applyBorder="1" applyAlignment="1">
      <alignment horizontal="center" vertical="center"/>
    </xf>
    <xf numFmtId="1" fontId="0" fillId="0" borderId="0" xfId="0" applyNumberFormat="1" applyAlignment="1">
      <alignment horizontal="center"/>
    </xf>
    <xf numFmtId="0" fontId="0" fillId="0" borderId="0" xfId="0" applyAlignment="1">
      <alignment vertical="center" wrapText="1"/>
    </xf>
    <xf numFmtId="0" fontId="0" fillId="0" borderId="0" xfId="0" applyAlignment="1">
      <alignment vertical="top" wrapText="1"/>
    </xf>
    <xf numFmtId="165" fontId="3" fillId="0" borderId="0" xfId="0" applyNumberFormat="1" applyFont="1" applyAlignment="1">
      <alignment vertical="center"/>
    </xf>
    <xf numFmtId="0" fontId="3" fillId="0" borderId="7" xfId="0" applyFont="1" applyBorder="1" applyAlignment="1">
      <alignment vertical="center"/>
    </xf>
    <xf numFmtId="0" fontId="0" fillId="0" borderId="3" xfId="0" applyBorder="1" applyAlignment="1">
      <alignment vertical="center"/>
    </xf>
    <xf numFmtId="0" fontId="14" fillId="0" borderId="10" xfId="0" applyFont="1" applyBorder="1" applyAlignment="1" applyProtection="1">
      <alignment horizontal="center" vertical="center"/>
      <protection locked="0"/>
    </xf>
    <xf numFmtId="0" fontId="3" fillId="0" borderId="6" xfId="0" applyFont="1" applyBorder="1" applyAlignment="1">
      <alignment vertical="center"/>
    </xf>
    <xf numFmtId="165" fontId="3" fillId="0" borderId="0" xfId="0" applyNumberFormat="1" applyFont="1" applyAlignment="1">
      <alignment horizontal="right" vertical="center"/>
    </xf>
    <xf numFmtId="0" fontId="0" fillId="0" borderId="0" xfId="0" applyAlignment="1">
      <alignment horizontal="left" vertical="top" wrapText="1"/>
    </xf>
    <xf numFmtId="167" fontId="0" fillId="5" borderId="11" xfId="0" applyNumberFormat="1" applyFill="1" applyBorder="1" applyAlignment="1">
      <alignment horizontal="center"/>
    </xf>
    <xf numFmtId="0" fontId="0" fillId="5" borderId="11" xfId="0" applyFill="1" applyBorder="1" applyAlignment="1">
      <alignment horizontal="center"/>
    </xf>
    <xf numFmtId="2" fontId="0" fillId="0" borderId="0" xfId="0" applyNumberFormat="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2" fontId="0" fillId="0" borderId="0" xfId="0" applyNumberFormat="1" applyAlignment="1">
      <alignment horizontal="center" vertical="center"/>
    </xf>
    <xf numFmtId="168" fontId="0" fillId="0" borderId="0" xfId="0" quotePrefix="1" applyNumberFormat="1" applyAlignment="1">
      <alignment horizontal="center"/>
    </xf>
    <xf numFmtId="167" fontId="0" fillId="0" borderId="0" xfId="0" quotePrefix="1" applyNumberFormat="1" applyAlignment="1">
      <alignment horizontal="center"/>
    </xf>
    <xf numFmtId="0" fontId="9" fillId="0" borderId="0" xfId="0" applyFont="1" applyAlignment="1">
      <alignment horizontal="center" vertical="center"/>
    </xf>
    <xf numFmtId="0" fontId="0" fillId="0" borderId="15" xfId="0" applyBorder="1" applyAlignment="1">
      <alignment horizontal="right" vertical="center"/>
    </xf>
    <xf numFmtId="172" fontId="0" fillId="0" borderId="16" xfId="0" applyNumberFormat="1" applyBorder="1" applyAlignment="1">
      <alignment horizontal="center"/>
    </xf>
    <xf numFmtId="0" fontId="0" fillId="0" borderId="17" xfId="0" applyBorder="1" applyAlignment="1">
      <alignment horizontal="right" vertical="center"/>
    </xf>
    <xf numFmtId="0" fontId="0" fillId="7" borderId="18" xfId="0" applyFill="1" applyBorder="1" applyAlignment="1">
      <alignment horizontal="center"/>
    </xf>
    <xf numFmtId="172" fontId="0" fillId="7" borderId="11" xfId="0" applyNumberFormat="1" applyFill="1" applyBorder="1" applyAlignment="1">
      <alignment horizontal="center"/>
    </xf>
    <xf numFmtId="172" fontId="0" fillId="0" borderId="19" xfId="0" applyNumberFormat="1" applyBorder="1" applyAlignment="1">
      <alignment horizontal="center"/>
    </xf>
    <xf numFmtId="0" fontId="0" fillId="0" borderId="19" xfId="0" applyBorder="1" applyAlignment="1">
      <alignment horizontal="center"/>
    </xf>
    <xf numFmtId="0" fontId="0" fillId="0" borderId="20" xfId="0" applyBorder="1" applyAlignment="1">
      <alignment horizontal="right" vertical="center"/>
    </xf>
    <xf numFmtId="0" fontId="0" fillId="0" borderId="21" xfId="0" applyBorder="1" applyAlignment="1">
      <alignment horizontal="center"/>
    </xf>
    <xf numFmtId="0" fontId="0" fillId="0" borderId="0" xfId="0" applyAlignment="1">
      <alignment horizontal="right" vertical="center" indent="1"/>
    </xf>
    <xf numFmtId="0" fontId="22" fillId="6" borderId="12" xfId="0" applyFont="1" applyFill="1" applyBorder="1" applyAlignment="1">
      <alignment horizontal="center" vertical="center"/>
    </xf>
    <xf numFmtId="168" fontId="0" fillId="0" borderId="0" xfId="0" quotePrefix="1" applyNumberFormat="1" applyAlignment="1">
      <alignment horizontal="center" vertical="center"/>
    </xf>
    <xf numFmtId="0" fontId="0" fillId="0" borderId="0" xfId="0" applyAlignment="1">
      <alignment horizontal="center" vertical="center"/>
    </xf>
    <xf numFmtId="167" fontId="0" fillId="0" borderId="0" xfId="0" quotePrefix="1" applyNumberFormat="1" applyAlignment="1">
      <alignment horizontal="center" vertical="center"/>
    </xf>
    <xf numFmtId="0" fontId="5" fillId="0" borderId="0" xfId="0" applyFont="1" applyAlignment="1">
      <alignment horizontal="right" vertical="center"/>
    </xf>
    <xf numFmtId="0" fontId="9" fillId="4" borderId="0" xfId="0" applyFont="1" applyFill="1" applyAlignment="1">
      <alignment vertical="center"/>
    </xf>
    <xf numFmtId="0" fontId="5" fillId="0" borderId="10" xfId="0" applyFont="1" applyBorder="1" applyAlignment="1" applyProtection="1">
      <alignment horizontal="center" vertical="center"/>
      <protection locked="0"/>
    </xf>
    <xf numFmtId="0" fontId="9" fillId="4" borderId="10" xfId="0" applyFont="1" applyFill="1" applyBorder="1" applyAlignment="1">
      <alignment horizontal="center" vertical="center"/>
    </xf>
    <xf numFmtId="0" fontId="9" fillId="4" borderId="0" xfId="0" applyFont="1" applyFill="1" applyAlignment="1">
      <alignment horizontal="center" vertical="center"/>
    </xf>
    <xf numFmtId="165" fontId="9" fillId="4" borderId="0" xfId="0" applyNumberFormat="1" applyFont="1" applyFill="1" applyAlignment="1">
      <alignment horizontal="center" vertical="center"/>
    </xf>
    <xf numFmtId="0" fontId="9" fillId="0" borderId="0" xfId="0" applyFont="1" applyAlignment="1">
      <alignment vertical="top" wrapText="1"/>
    </xf>
    <xf numFmtId="173" fontId="5" fillId="0" borderId="0" xfId="0" applyNumberFormat="1" applyFont="1" applyAlignment="1">
      <alignment horizontal="right" vertical="center"/>
    </xf>
    <xf numFmtId="173" fontId="5" fillId="0" borderId="0" xfId="0" applyNumberFormat="1" applyFont="1" applyAlignment="1">
      <alignment vertical="center"/>
    </xf>
    <xf numFmtId="0" fontId="5" fillId="4" borderId="0" xfId="0" applyFont="1" applyFill="1" applyAlignment="1">
      <alignment horizontal="right" vertical="center"/>
    </xf>
    <xf numFmtId="0" fontId="5" fillId="4" borderId="0" xfId="0" applyFont="1" applyFill="1" applyAlignment="1">
      <alignment horizontal="center" vertical="center"/>
    </xf>
    <xf numFmtId="0" fontId="9" fillId="0" borderId="0" xfId="0" applyFont="1" applyAlignment="1">
      <alignment vertical="top"/>
    </xf>
    <xf numFmtId="0" fontId="22" fillId="6" borderId="13" xfId="0" applyFont="1" applyFill="1" applyBorder="1" applyAlignment="1">
      <alignment horizontal="center" vertical="center"/>
    </xf>
    <xf numFmtId="0" fontId="22" fillId="6" borderId="14" xfId="0" applyFont="1" applyFill="1" applyBorder="1" applyAlignment="1">
      <alignment horizontal="center" vertical="center"/>
    </xf>
    <xf numFmtId="168" fontId="9" fillId="0" borderId="0" xfId="0" applyNumberFormat="1" applyFont="1" applyAlignment="1">
      <alignment horizontal="left" vertical="center"/>
    </xf>
    <xf numFmtId="0" fontId="19"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3" fillId="0" borderId="2"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169"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0" xfId="0" applyFont="1" applyAlignment="1">
      <alignment horizontal="right" vertical="center" wrapText="1"/>
    </xf>
    <xf numFmtId="0" fontId="8" fillId="0" borderId="0" xfId="0" applyFont="1" applyAlignment="1">
      <alignment horizontal="left" vertical="center"/>
    </xf>
    <xf numFmtId="164" fontId="3" fillId="0" borderId="1" xfId="0" applyNumberFormat="1" applyFont="1" applyBorder="1" applyAlignment="1" applyProtection="1">
      <alignment horizontal="center" vertical="center"/>
      <protection locked="0"/>
    </xf>
    <xf numFmtId="174" fontId="3" fillId="0" borderId="1" xfId="0" applyNumberFormat="1" applyFont="1" applyBorder="1" applyAlignment="1" applyProtection="1">
      <alignment horizontal="right" vertical="center"/>
      <protection locked="0"/>
    </xf>
    <xf numFmtId="171"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right" vertical="center"/>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0" xfId="0" applyFont="1" applyAlignment="1">
      <alignment horizontal="center" vertical="center"/>
    </xf>
    <xf numFmtId="0" fontId="3" fillId="0" borderId="1" xfId="0" applyFont="1" applyBorder="1" applyAlignment="1">
      <alignment horizontal="left" vertical="center"/>
    </xf>
    <xf numFmtId="167" fontId="12" fillId="0" borderId="0" xfId="0" applyNumberFormat="1" applyFont="1" applyAlignment="1">
      <alignment horizontal="left" vertical="center"/>
    </xf>
    <xf numFmtId="0" fontId="3" fillId="0" borderId="2" xfId="0" applyFont="1" applyBorder="1" applyAlignment="1" applyProtection="1">
      <alignment horizontal="center" vertical="center"/>
      <protection locked="0"/>
    </xf>
    <xf numFmtId="166" fontId="3" fillId="0" borderId="2" xfId="0" applyNumberFormat="1" applyFont="1" applyBorder="1" applyAlignment="1" applyProtection="1">
      <alignment horizontal="righ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169" fontId="3" fillId="0" borderId="1" xfId="0" applyNumberFormat="1" applyFont="1" applyBorder="1" applyAlignment="1" applyProtection="1">
      <alignment horizontal="center" vertical="center"/>
      <protection locked="0"/>
    </xf>
    <xf numFmtId="170" fontId="3" fillId="0" borderId="2" xfId="0" applyNumberFormat="1" applyFont="1" applyBorder="1" applyAlignment="1" applyProtection="1">
      <alignment horizontal="right" vertical="center"/>
      <protection locked="0"/>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0" xfId="0" applyFont="1" applyAlignment="1">
      <alignment horizontal="left" vertical="top" wrapText="1"/>
    </xf>
    <xf numFmtId="0" fontId="20" fillId="0" borderId="1" xfId="1" applyFont="1" applyBorder="1" applyAlignment="1" applyProtection="1">
      <alignment horizontal="left" vertical="center"/>
      <protection locked="0"/>
    </xf>
    <xf numFmtId="0" fontId="3" fillId="0" borderId="0" xfId="0" applyFont="1" applyAlignment="1">
      <alignment horizontal="right" vertical="center"/>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4"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2" xfId="0" applyFont="1" applyBorder="1" applyAlignment="1">
      <alignment horizontal="center" vertical="center"/>
    </xf>
    <xf numFmtId="170" fontId="0" fillId="0" borderId="2" xfId="0" applyNumberFormat="1" applyBorder="1" applyAlignment="1" applyProtection="1">
      <alignment horizontal="right" vertical="center"/>
      <protection locked="0"/>
    </xf>
    <xf numFmtId="0" fontId="6" fillId="0" borderId="2" xfId="1" applyBorder="1" applyAlignment="1" applyProtection="1">
      <alignment horizontal="left" vertical="center"/>
      <protection locked="0"/>
    </xf>
    <xf numFmtId="169"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right" vertical="center"/>
      <protection locked="0"/>
    </xf>
    <xf numFmtId="164" fontId="0" fillId="0" borderId="1" xfId="0" applyNumberFormat="1" applyBorder="1" applyAlignment="1" applyProtection="1">
      <alignment horizontal="center" vertical="center"/>
      <protection locked="0"/>
    </xf>
    <xf numFmtId="0" fontId="20" fillId="0" borderId="2" xfId="1" applyFont="1" applyBorder="1" applyAlignment="1" applyProtection="1">
      <alignment horizontal="left" vertical="center"/>
      <protection locked="0"/>
    </xf>
    <xf numFmtId="2" fontId="3" fillId="0" borderId="1" xfId="0" applyNumberFormat="1" applyFont="1" applyBorder="1" applyAlignment="1" applyProtection="1">
      <alignment horizontal="right" vertical="center"/>
      <protection locked="0"/>
    </xf>
    <xf numFmtId="164" fontId="0" fillId="0" borderId="2" xfId="0" applyNumberFormat="1" applyBorder="1" applyAlignment="1" applyProtection="1">
      <alignment horizontal="center" vertical="center"/>
      <protection locked="0"/>
    </xf>
    <xf numFmtId="0" fontId="0" fillId="0" borderId="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2" fontId="3" fillId="0" borderId="2" xfId="0" applyNumberFormat="1" applyFont="1" applyBorder="1" applyAlignment="1" applyProtection="1">
      <alignment horizontal="right" vertical="center"/>
      <protection locked="0"/>
    </xf>
    <xf numFmtId="169" fontId="0" fillId="0" borderId="2" xfId="0" applyNumberFormat="1" applyBorder="1" applyAlignment="1" applyProtection="1">
      <alignment horizontal="center" vertical="center"/>
      <protection locked="0"/>
    </xf>
  </cellXfs>
  <cellStyles count="2">
    <cellStyle name="Hyperlink" xfId="1" builtinId="8"/>
    <cellStyle name="Normal" xfId="0" builtinId="0"/>
  </cellStyles>
  <dxfs count="410">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FFFFCC"/>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1.pn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7</xdr:col>
      <xdr:colOff>55211</xdr:colOff>
      <xdr:row>36</xdr:row>
      <xdr:rowOff>37247</xdr:rowOff>
    </xdr:from>
    <xdr:to>
      <xdr:col>7</xdr:col>
      <xdr:colOff>934051</xdr:colOff>
      <xdr:row>36</xdr:row>
      <xdr:rowOff>784095</xdr:rowOff>
    </xdr:to>
    <xdr:pic>
      <xdr:nvPicPr>
        <xdr:cNvPr id="7" name="Picture 6">
          <a:extLst>
            <a:ext uri="{FF2B5EF4-FFF2-40B4-BE49-F238E27FC236}">
              <a16:creationId xmlns:a16="http://schemas.microsoft.com/office/drawing/2014/main" id="{993E7F6A-B6E9-41E9-A542-7BEF39FA14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03079" y="8936832"/>
          <a:ext cx="863600" cy="746848"/>
        </a:xfrm>
        <a:prstGeom prst="rect">
          <a:avLst/>
        </a:prstGeom>
        <a:noFill/>
        <a:ln>
          <a:noFill/>
        </a:ln>
      </xdr:spPr>
    </xdr:pic>
    <xdr:clientData/>
  </xdr:twoCellAnchor>
  <xdr:twoCellAnchor editAs="oneCell">
    <xdr:from>
      <xdr:col>5</xdr:col>
      <xdr:colOff>134425</xdr:colOff>
      <xdr:row>35</xdr:row>
      <xdr:rowOff>90173</xdr:rowOff>
    </xdr:from>
    <xdr:to>
      <xdr:col>5</xdr:col>
      <xdr:colOff>930714</xdr:colOff>
      <xdr:row>35</xdr:row>
      <xdr:rowOff>800738</xdr:rowOff>
    </xdr:to>
    <xdr:pic>
      <xdr:nvPicPr>
        <xdr:cNvPr id="10" name="Picture 9">
          <a:extLst>
            <a:ext uri="{FF2B5EF4-FFF2-40B4-BE49-F238E27FC236}">
              <a16:creationId xmlns:a16="http://schemas.microsoft.com/office/drawing/2014/main" id="{3D73E453-C06D-4DD4-83A3-B9E5258DAA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990828" y="9615173"/>
          <a:ext cx="796289" cy="706755"/>
        </a:xfrm>
        <a:prstGeom prst="rect">
          <a:avLst/>
        </a:prstGeom>
        <a:noFill/>
        <a:ln>
          <a:noFill/>
        </a:ln>
      </xdr:spPr>
    </xdr:pic>
    <xdr:clientData/>
  </xdr:twoCellAnchor>
  <xdr:twoCellAnchor editAs="oneCell">
    <xdr:from>
      <xdr:col>5</xdr:col>
      <xdr:colOff>170814</xdr:colOff>
      <xdr:row>32</xdr:row>
      <xdr:rowOff>49846</xdr:rowOff>
    </xdr:from>
    <xdr:to>
      <xdr:col>5</xdr:col>
      <xdr:colOff>898524</xdr:colOff>
      <xdr:row>32</xdr:row>
      <xdr:rowOff>784239</xdr:rowOff>
    </xdr:to>
    <xdr:pic>
      <xdr:nvPicPr>
        <xdr:cNvPr id="11" name="Picture 10">
          <a:extLst>
            <a:ext uri="{FF2B5EF4-FFF2-40B4-BE49-F238E27FC236}">
              <a16:creationId xmlns:a16="http://schemas.microsoft.com/office/drawing/2014/main" id="{10E5F845-1F03-4F4D-B2BC-B05710ABA2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27217" y="7300509"/>
          <a:ext cx="723900" cy="730583"/>
        </a:xfrm>
        <a:prstGeom prst="rect">
          <a:avLst/>
        </a:prstGeom>
        <a:ln>
          <a:noFill/>
        </a:ln>
      </xdr:spPr>
    </xdr:pic>
    <xdr:clientData/>
  </xdr:twoCellAnchor>
  <xdr:twoCellAnchor editAs="oneCell">
    <xdr:from>
      <xdr:col>5</xdr:col>
      <xdr:colOff>113620</xdr:colOff>
      <xdr:row>34</xdr:row>
      <xdr:rowOff>93822</xdr:rowOff>
    </xdr:from>
    <xdr:to>
      <xdr:col>5</xdr:col>
      <xdr:colOff>951518</xdr:colOff>
      <xdr:row>35</xdr:row>
      <xdr:rowOff>20342</xdr:rowOff>
    </xdr:to>
    <xdr:pic>
      <xdr:nvPicPr>
        <xdr:cNvPr id="12" name="Picture 11">
          <a:extLst>
            <a:ext uri="{FF2B5EF4-FFF2-40B4-BE49-F238E27FC236}">
              <a16:creationId xmlns:a16="http://schemas.microsoft.com/office/drawing/2014/main" id="{8C985F67-4DC8-4915-81E3-E884CD504AF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970023" y="8860710"/>
          <a:ext cx="837898" cy="720090"/>
        </a:xfrm>
        <a:prstGeom prst="rect">
          <a:avLst/>
        </a:prstGeom>
        <a:noFill/>
        <a:ln>
          <a:noFill/>
        </a:ln>
      </xdr:spPr>
    </xdr:pic>
    <xdr:clientData/>
  </xdr:twoCellAnchor>
  <xdr:twoCellAnchor editAs="oneCell">
    <xdr:from>
      <xdr:col>5</xdr:col>
      <xdr:colOff>171320</xdr:colOff>
      <xdr:row>33</xdr:row>
      <xdr:rowOff>41651</xdr:rowOff>
    </xdr:from>
    <xdr:to>
      <xdr:col>5</xdr:col>
      <xdr:colOff>891914</xdr:colOff>
      <xdr:row>33</xdr:row>
      <xdr:rowOff>764930</xdr:rowOff>
    </xdr:to>
    <xdr:pic>
      <xdr:nvPicPr>
        <xdr:cNvPr id="13" name="Picture 12" descr="Logo&#10;&#10;Description automatically generated">
          <a:extLst>
            <a:ext uri="{FF2B5EF4-FFF2-40B4-BE49-F238E27FC236}">
              <a16:creationId xmlns:a16="http://schemas.microsoft.com/office/drawing/2014/main" id="{2AC825A1-53E2-45A8-8241-FC60494996E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62570" y="7293231"/>
          <a:ext cx="724404" cy="723279"/>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6</xdr:col>
          <xdr:colOff>326716</xdr:colOff>
          <xdr:row>30</xdr:row>
          <xdr:rowOff>130086</xdr:rowOff>
        </xdr:from>
        <xdr:to>
          <xdr:col>9</xdr:col>
          <xdr:colOff>227871</xdr:colOff>
          <xdr:row>31</xdr:row>
          <xdr:rowOff>777606</xdr:rowOff>
        </xdr:to>
        <xdr:pic>
          <xdr:nvPicPr>
            <xdr:cNvPr id="15" name="Picture 14">
              <a:extLst>
                <a:ext uri="{FF2B5EF4-FFF2-40B4-BE49-F238E27FC236}">
                  <a16:creationId xmlns:a16="http://schemas.microsoft.com/office/drawing/2014/main" id="{2C890635-FD55-45B4-91BB-696BDB8A3020}"/>
                </a:ext>
              </a:extLst>
            </xdr:cNvPr>
            <xdr:cNvPicPr>
              <a:picLocks noChangeAspect="1"/>
              <a:extLst>
                <a:ext uri="{84589F7E-364E-4C9E-8A38-B11213B215E9}">
                  <a14:cameraTool cellRange="Logo" spid="_x0000_s19725"/>
                </a:ext>
              </a:extLst>
            </xdr:cNvPicPr>
          </xdr:nvPicPr>
          <xdr:blipFill rotWithShape="1">
            <a:blip xmlns:r="http://schemas.openxmlformats.org/officeDocument/2006/relationships" r:embed="rId6"/>
            <a:stretch>
              <a:fillRect/>
            </a:stretch>
          </xdr:blipFill>
          <xdr:spPr bwMode="auto">
            <a:xfrm>
              <a:off x="5906928" y="5566525"/>
              <a:ext cx="1770212" cy="817712"/>
            </a:xfrm>
            <a:prstGeom prst="rect">
              <a:avLst/>
            </a:prstGeom>
            <a:noFill/>
            <a:ln>
              <a:noFill/>
            </a:ln>
          </xdr:spPr>
        </xdr:pic>
        <xdr:clientData/>
      </xdr:twoCellAnchor>
    </mc:Choice>
    <mc:Fallback/>
  </mc:AlternateContent>
  <xdr:twoCellAnchor editAs="oneCell">
    <xdr:from>
      <xdr:col>5</xdr:col>
      <xdr:colOff>143773</xdr:colOff>
      <xdr:row>36</xdr:row>
      <xdr:rowOff>201283</xdr:rowOff>
    </xdr:from>
    <xdr:to>
      <xdr:col>5</xdr:col>
      <xdr:colOff>1506524</xdr:colOff>
      <xdr:row>36</xdr:row>
      <xdr:rowOff>702866</xdr:rowOff>
    </xdr:to>
    <xdr:pic>
      <xdr:nvPicPr>
        <xdr:cNvPr id="2" name="Picture 1">
          <a:extLst>
            <a:ext uri="{FF2B5EF4-FFF2-40B4-BE49-F238E27FC236}">
              <a16:creationId xmlns:a16="http://schemas.microsoft.com/office/drawing/2014/main" id="{07393BBB-3B39-4915-B0D9-D8A007397C32}"/>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1267" b="19271"/>
        <a:stretch/>
      </xdr:blipFill>
      <xdr:spPr>
        <a:xfrm>
          <a:off x="2127848" y="9100868"/>
          <a:ext cx="1355131" cy="495868"/>
        </a:xfrm>
        <a:prstGeom prst="rect">
          <a:avLst/>
        </a:prstGeom>
      </xdr:spPr>
    </xdr:pic>
    <xdr:clientData/>
  </xdr:twoCellAnchor>
  <xdr:twoCellAnchor editAs="oneCell">
    <xdr:from>
      <xdr:col>5</xdr:col>
      <xdr:colOff>114300</xdr:colOff>
      <xdr:row>31</xdr:row>
      <xdr:rowOff>7620</xdr:rowOff>
    </xdr:from>
    <xdr:to>
      <xdr:col>5</xdr:col>
      <xdr:colOff>935990</xdr:colOff>
      <xdr:row>32</xdr:row>
      <xdr:rowOff>3175</xdr:rowOff>
    </xdr:to>
    <xdr:pic>
      <xdr:nvPicPr>
        <xdr:cNvPr id="3" name="Picture 2">
          <a:extLst>
            <a:ext uri="{FF2B5EF4-FFF2-40B4-BE49-F238E27FC236}">
              <a16:creationId xmlns:a16="http://schemas.microsoft.com/office/drawing/2014/main" id="{ADF20B5E-9F92-429F-8111-0D575C25DB15}"/>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6334125" y="7115175"/>
          <a:ext cx="817880" cy="8128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45720</xdr:colOff>
      <xdr:row>161</xdr:row>
      <xdr:rowOff>66040</xdr:rowOff>
    </xdr:from>
    <xdr:to>
      <xdr:col>35</xdr:col>
      <xdr:colOff>173453</xdr:colOff>
      <xdr:row>162</xdr:row>
      <xdr:rowOff>133985</xdr:rowOff>
    </xdr:to>
    <xdr:pic>
      <xdr:nvPicPr>
        <xdr:cNvPr id="4" name="Picture 3">
          <a:extLst>
            <a:ext uri="{FF2B5EF4-FFF2-40B4-BE49-F238E27FC236}">
              <a16:creationId xmlns:a16="http://schemas.microsoft.com/office/drawing/2014/main" id="{CBA4BA4D-85C0-453F-8379-9EA5106EDA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1880" y="17988280"/>
          <a:ext cx="712568" cy="259080"/>
        </a:xfrm>
        <a:prstGeom prst="rect">
          <a:avLst/>
        </a:prstGeom>
      </xdr:spPr>
    </xdr:pic>
    <xdr:clientData/>
  </xdr:twoCellAnchor>
  <xdr:oneCellAnchor>
    <xdr:from>
      <xdr:col>32</xdr:col>
      <xdr:colOff>45720</xdr:colOff>
      <xdr:row>63</xdr:row>
      <xdr:rowOff>66040</xdr:rowOff>
    </xdr:from>
    <xdr:ext cx="712568" cy="259080"/>
    <xdr:pic>
      <xdr:nvPicPr>
        <xdr:cNvPr id="8" name="Picture 7">
          <a:extLst>
            <a:ext uri="{FF2B5EF4-FFF2-40B4-BE49-F238E27FC236}">
              <a16:creationId xmlns:a16="http://schemas.microsoft.com/office/drawing/2014/main" id="{78B7244A-B7BC-440F-82DF-AE089367A7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51880" y="17988280"/>
          <a:ext cx="712568" cy="259080"/>
        </a:xfrm>
        <a:prstGeom prst="rect">
          <a:avLst/>
        </a:prstGeom>
      </xdr:spPr>
    </xdr:pic>
    <xdr:clientData/>
  </xdr:oneCellAnchor>
  <xdr:oneCellAnchor>
    <xdr:from>
      <xdr:col>32</xdr:col>
      <xdr:colOff>45720</xdr:colOff>
      <xdr:row>116</xdr:row>
      <xdr:rowOff>66040</xdr:rowOff>
    </xdr:from>
    <xdr:ext cx="712568" cy="259080"/>
    <xdr:pic>
      <xdr:nvPicPr>
        <xdr:cNvPr id="7" name="Picture 6">
          <a:extLst>
            <a:ext uri="{FF2B5EF4-FFF2-40B4-BE49-F238E27FC236}">
              <a16:creationId xmlns:a16="http://schemas.microsoft.com/office/drawing/2014/main" id="{46E7CDB7-D658-4F67-BE1F-2A566C7514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0125" y="1866328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57786</xdr:colOff>
          <xdr:row>4</xdr:row>
          <xdr:rowOff>20171</xdr:rowOff>
        </xdr:to>
        <xdr:pic>
          <xdr:nvPicPr>
            <xdr:cNvPr id="5" name="Picture 4">
              <a:extLst>
                <a:ext uri="{FF2B5EF4-FFF2-40B4-BE49-F238E27FC236}">
                  <a16:creationId xmlns:a16="http://schemas.microsoft.com/office/drawing/2014/main" id="{2D623DD4-E14A-426E-80B9-253CC18356A9}"/>
                </a:ext>
              </a:extLst>
            </xdr:cNvPr>
            <xdr:cNvPicPr>
              <a:picLocks noChangeAspect="1" noChangeArrowheads="1"/>
              <a:extLst>
                <a:ext uri="{84589F7E-364E-4C9E-8A38-B11213B215E9}">
                  <a14:cameraTool cellRange="Logo" spid="_x0000_s28041"/>
                </a:ext>
              </a:extLst>
            </xdr:cNvPicPr>
          </xdr:nvPicPr>
          <xdr:blipFill>
            <a:blip xmlns:r="http://schemas.openxmlformats.org/officeDocument/2006/relationships" r:embed="rId3"/>
            <a:srcRect/>
            <a:stretch>
              <a:fillRect/>
            </a:stretch>
          </xdr:blipFill>
          <xdr:spPr bwMode="auto">
            <a:xfrm>
              <a:off x="1" y="0"/>
              <a:ext cx="1695450" cy="78598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0</xdr:row>
          <xdr:rowOff>0</xdr:rowOff>
        </xdr:from>
        <xdr:to>
          <xdr:col>50</xdr:col>
          <xdr:colOff>55712</xdr:colOff>
          <xdr:row>4</xdr:row>
          <xdr:rowOff>59522</xdr:rowOff>
        </xdr:to>
        <xdr:pic>
          <xdr:nvPicPr>
            <xdr:cNvPr id="6" name="Picture 5">
              <a:extLst>
                <a:ext uri="{FF2B5EF4-FFF2-40B4-BE49-F238E27FC236}">
                  <a16:creationId xmlns:a16="http://schemas.microsoft.com/office/drawing/2014/main" id="{FB0D86C4-726D-43A6-8DD7-985A4C37B493}"/>
                </a:ext>
              </a:extLst>
            </xdr:cNvPr>
            <xdr:cNvPicPr>
              <a:picLocks noChangeAspect="1" noChangeArrowheads="1"/>
              <a:extLst>
                <a:ext uri="{84589F7E-364E-4C9E-8A38-B11213B215E9}">
                  <a14:cameraTool cellRange="Logo" spid="_x0000_s28042"/>
                </a:ext>
              </a:extLst>
            </xdr:cNvPicPr>
          </xdr:nvPicPr>
          <xdr:blipFill>
            <a:blip xmlns:r="http://schemas.openxmlformats.org/officeDocument/2006/relationships" r:embed="rId3"/>
            <a:srcRect/>
            <a:stretch>
              <a:fillRect/>
            </a:stretch>
          </xdr:blipFill>
          <xdr:spPr bwMode="auto">
            <a:xfrm>
              <a:off x="7112000" y="0"/>
              <a:ext cx="1770212" cy="81771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32</xdr:col>
      <xdr:colOff>45720</xdr:colOff>
      <xdr:row>160</xdr:row>
      <xdr:rowOff>66040</xdr:rowOff>
    </xdr:from>
    <xdr:ext cx="697328" cy="260350"/>
    <xdr:pic>
      <xdr:nvPicPr>
        <xdr:cNvPr id="2" name="Picture 1">
          <a:extLst>
            <a:ext uri="{FF2B5EF4-FFF2-40B4-BE49-F238E27FC236}">
              <a16:creationId xmlns:a16="http://schemas.microsoft.com/office/drawing/2014/main" id="{68AFA11A-1E1D-42C1-A219-B4C370B50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24733885"/>
          <a:ext cx="697328" cy="260350"/>
        </a:xfrm>
        <a:prstGeom prst="rect">
          <a:avLst/>
        </a:prstGeom>
      </xdr:spPr>
    </xdr:pic>
    <xdr:clientData/>
  </xdr:oneCellAnchor>
  <xdr:oneCellAnchor>
    <xdr:from>
      <xdr:col>32</xdr:col>
      <xdr:colOff>45720</xdr:colOff>
      <xdr:row>63</xdr:row>
      <xdr:rowOff>66040</xdr:rowOff>
    </xdr:from>
    <xdr:ext cx="712568" cy="259080"/>
    <xdr:pic>
      <xdr:nvPicPr>
        <xdr:cNvPr id="3" name="Picture 2">
          <a:extLst>
            <a:ext uri="{FF2B5EF4-FFF2-40B4-BE49-F238E27FC236}">
              <a16:creationId xmlns:a16="http://schemas.microsoft.com/office/drawing/2014/main" id="{A332FE33-03FF-4FFE-A230-8A4D0D3270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852233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41</xdr:col>
          <xdr:colOff>0</xdr:colOff>
          <xdr:row>0</xdr:row>
          <xdr:rowOff>0</xdr:rowOff>
        </xdr:from>
        <xdr:to>
          <xdr:col>50</xdr:col>
          <xdr:colOff>55712</xdr:colOff>
          <xdr:row>4</xdr:row>
          <xdr:rowOff>55712</xdr:rowOff>
        </xdr:to>
        <xdr:pic>
          <xdr:nvPicPr>
            <xdr:cNvPr id="4" name="Picture 3">
              <a:extLst>
                <a:ext uri="{FF2B5EF4-FFF2-40B4-BE49-F238E27FC236}">
                  <a16:creationId xmlns:a16="http://schemas.microsoft.com/office/drawing/2014/main" id="{E53989A8-9C77-4485-A30A-03FC32040712}"/>
                </a:ext>
              </a:extLst>
            </xdr:cNvPr>
            <xdr:cNvPicPr>
              <a:picLocks noChangeAspect="1" noChangeArrowheads="1"/>
              <a:extLst>
                <a:ext uri="{84589F7E-364E-4C9E-8A38-B11213B215E9}">
                  <a14:cameraTool cellRange="Logo" spid="_x0000_s30995"/>
                </a:ext>
              </a:extLst>
            </xdr:cNvPicPr>
          </xdr:nvPicPr>
          <xdr:blipFill>
            <a:blip xmlns:r="http://schemas.openxmlformats.org/officeDocument/2006/relationships" r:embed="rId3"/>
            <a:srcRect/>
            <a:stretch>
              <a:fillRect/>
            </a:stretch>
          </xdr:blipFill>
          <xdr:spPr bwMode="auto">
            <a:xfrm>
              <a:off x="7112000" y="0"/>
              <a:ext cx="1770212" cy="8177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21591</xdr:colOff>
          <xdr:row>4</xdr:row>
          <xdr:rowOff>18959</xdr:rowOff>
        </xdr:to>
        <xdr:pic>
          <xdr:nvPicPr>
            <xdr:cNvPr id="5" name="Picture 4">
              <a:extLst>
                <a:ext uri="{FF2B5EF4-FFF2-40B4-BE49-F238E27FC236}">
                  <a16:creationId xmlns:a16="http://schemas.microsoft.com/office/drawing/2014/main" id="{BCCF76E1-6E3F-45FD-8906-6E9ECC87F2B8}"/>
                </a:ext>
              </a:extLst>
            </xdr:cNvPr>
            <xdr:cNvPicPr>
              <a:picLocks noChangeAspect="1" noChangeArrowheads="1"/>
              <a:extLst>
                <a:ext uri="{84589F7E-364E-4C9E-8A38-B11213B215E9}">
                  <a14:cameraTool cellRange="Logo" spid="_x0000_s30996"/>
                </a:ext>
              </a:extLst>
            </xdr:cNvPicPr>
          </xdr:nvPicPr>
          <xdr:blipFill>
            <a:blip xmlns:r="http://schemas.openxmlformats.org/officeDocument/2006/relationships" r:embed="rId3"/>
            <a:srcRect/>
            <a:stretch>
              <a:fillRect/>
            </a:stretch>
          </xdr:blipFill>
          <xdr:spPr bwMode="auto">
            <a:xfrm>
              <a:off x="1" y="0"/>
              <a:ext cx="1676400" cy="777149"/>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32</xdr:col>
      <xdr:colOff>45720</xdr:colOff>
      <xdr:row>115</xdr:row>
      <xdr:rowOff>66040</xdr:rowOff>
    </xdr:from>
    <xdr:ext cx="712568" cy="259080"/>
    <xdr:pic>
      <xdr:nvPicPr>
        <xdr:cNvPr id="6" name="Picture 5">
          <a:extLst>
            <a:ext uri="{FF2B5EF4-FFF2-40B4-BE49-F238E27FC236}">
              <a16:creationId xmlns:a16="http://schemas.microsoft.com/office/drawing/2014/main" id="{CC0CE092-0325-41C8-A4D5-2D01AB4308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16561435"/>
          <a:ext cx="712568" cy="2590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32</xdr:col>
      <xdr:colOff>24130</xdr:colOff>
      <xdr:row>60</xdr:row>
      <xdr:rowOff>66675</xdr:rowOff>
    </xdr:from>
    <xdr:ext cx="712568" cy="259080"/>
    <xdr:pic>
      <xdr:nvPicPr>
        <xdr:cNvPr id="2" name="Picture 1">
          <a:extLst>
            <a:ext uri="{FF2B5EF4-FFF2-40B4-BE49-F238E27FC236}">
              <a16:creationId xmlns:a16="http://schemas.microsoft.com/office/drawing/2014/main" id="{ACE54425-0D7A-48A0-B392-292A9C2904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9645" y="8599170"/>
          <a:ext cx="712568" cy="259080"/>
        </a:xfrm>
        <a:prstGeom prst="rect">
          <a:avLst/>
        </a:prstGeom>
      </xdr:spPr>
    </xdr:pic>
    <xdr:clientData/>
  </xdr:oneCellAnchor>
  <xdr:oneCellAnchor>
    <xdr:from>
      <xdr:col>32</xdr:col>
      <xdr:colOff>45720</xdr:colOff>
      <xdr:row>113</xdr:row>
      <xdr:rowOff>66040</xdr:rowOff>
    </xdr:from>
    <xdr:ext cx="712568" cy="259080"/>
    <xdr:pic>
      <xdr:nvPicPr>
        <xdr:cNvPr id="3" name="Picture 2">
          <a:extLst>
            <a:ext uri="{FF2B5EF4-FFF2-40B4-BE49-F238E27FC236}">
              <a16:creationId xmlns:a16="http://schemas.microsoft.com/office/drawing/2014/main" id="{0ED1944B-9A4C-4B82-9893-D2D0A7FE3C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16809085"/>
          <a:ext cx="712568" cy="259080"/>
        </a:xfrm>
        <a:prstGeom prst="rect">
          <a:avLst/>
        </a:prstGeom>
      </xdr:spPr>
    </xdr:pic>
    <xdr:clientData/>
  </xdr:oneCellAnchor>
  <xdr:oneCellAnchor>
    <xdr:from>
      <xdr:col>32</xdr:col>
      <xdr:colOff>45720</xdr:colOff>
      <xdr:row>159</xdr:row>
      <xdr:rowOff>66040</xdr:rowOff>
    </xdr:from>
    <xdr:ext cx="712568" cy="259080"/>
    <xdr:pic>
      <xdr:nvPicPr>
        <xdr:cNvPr id="4" name="Picture 3">
          <a:extLst>
            <a:ext uri="{FF2B5EF4-FFF2-40B4-BE49-F238E27FC236}">
              <a16:creationId xmlns:a16="http://schemas.microsoft.com/office/drawing/2014/main" id="{C4758C27-BBF8-43C3-8FF1-7AC0ACCB0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2503868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15241</xdr:colOff>
          <xdr:row>4</xdr:row>
          <xdr:rowOff>21731</xdr:rowOff>
        </xdr:to>
        <xdr:pic>
          <xdr:nvPicPr>
            <xdr:cNvPr id="5" name="Picture 4">
              <a:extLst>
                <a:ext uri="{FF2B5EF4-FFF2-40B4-BE49-F238E27FC236}">
                  <a16:creationId xmlns:a16="http://schemas.microsoft.com/office/drawing/2014/main" id="{E5EAB23F-F718-4B5D-AA55-BDD31D70F984}"/>
                </a:ext>
              </a:extLst>
            </xdr:cNvPr>
            <xdr:cNvPicPr>
              <a:picLocks noChangeAspect="1" noChangeArrowheads="1"/>
              <a:extLst>
                <a:ext uri="{84589F7E-364E-4C9E-8A38-B11213B215E9}">
                  <a14:cameraTool cellRange="Logo" spid="_x0000_s32017"/>
                </a:ext>
              </a:extLst>
            </xdr:cNvPicPr>
          </xdr:nvPicPr>
          <xdr:blipFill>
            <a:blip xmlns:r="http://schemas.openxmlformats.org/officeDocument/2006/relationships" r:embed="rId2"/>
            <a:srcRect/>
            <a:stretch>
              <a:fillRect/>
            </a:stretch>
          </xdr:blipFill>
          <xdr:spPr bwMode="auto">
            <a:xfrm>
              <a:off x="1" y="0"/>
              <a:ext cx="1670050" cy="7742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17780</xdr:colOff>
          <xdr:row>0</xdr:row>
          <xdr:rowOff>0</xdr:rowOff>
        </xdr:from>
        <xdr:to>
          <xdr:col>53</xdr:col>
          <xdr:colOff>73492</xdr:colOff>
          <xdr:row>4</xdr:row>
          <xdr:rowOff>59522</xdr:rowOff>
        </xdr:to>
        <xdr:pic>
          <xdr:nvPicPr>
            <xdr:cNvPr id="6" name="Picture 5">
              <a:extLst>
                <a:ext uri="{FF2B5EF4-FFF2-40B4-BE49-F238E27FC236}">
                  <a16:creationId xmlns:a16="http://schemas.microsoft.com/office/drawing/2014/main" id="{09236622-C30A-43EB-902A-9CB89EB9D98C}"/>
                </a:ext>
              </a:extLst>
            </xdr:cNvPr>
            <xdr:cNvPicPr>
              <a:picLocks noChangeAspect="1" noChangeArrowheads="1"/>
              <a:extLst>
                <a:ext uri="{84589F7E-364E-4C9E-8A38-B11213B215E9}">
                  <a14:cameraTool cellRange="Logo" spid="_x0000_s32018"/>
                </a:ext>
              </a:extLst>
            </xdr:cNvPicPr>
          </xdr:nvPicPr>
          <xdr:blipFill>
            <a:blip xmlns:r="http://schemas.openxmlformats.org/officeDocument/2006/relationships" r:embed="rId2"/>
            <a:srcRect/>
            <a:stretch>
              <a:fillRect/>
            </a:stretch>
          </xdr:blipFill>
          <xdr:spPr bwMode="auto">
            <a:xfrm>
              <a:off x="7263130" y="0"/>
              <a:ext cx="1770212" cy="81771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32</xdr:col>
      <xdr:colOff>28575</xdr:colOff>
      <xdr:row>62</xdr:row>
      <xdr:rowOff>70485</xdr:rowOff>
    </xdr:from>
    <xdr:ext cx="712568" cy="259080"/>
    <xdr:pic>
      <xdr:nvPicPr>
        <xdr:cNvPr id="2" name="Picture 1">
          <a:extLst>
            <a:ext uri="{FF2B5EF4-FFF2-40B4-BE49-F238E27FC236}">
              <a16:creationId xmlns:a16="http://schemas.microsoft.com/office/drawing/2014/main" id="{233D9CE0-5605-4361-90C6-17B2464BD2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1075" y="8687435"/>
          <a:ext cx="712568" cy="259080"/>
        </a:xfrm>
        <a:prstGeom prst="rect">
          <a:avLst/>
        </a:prstGeom>
      </xdr:spPr>
    </xdr:pic>
    <xdr:clientData/>
  </xdr:oneCellAnchor>
  <xdr:oneCellAnchor>
    <xdr:from>
      <xdr:col>32</xdr:col>
      <xdr:colOff>9525</xdr:colOff>
      <xdr:row>115</xdr:row>
      <xdr:rowOff>95885</xdr:rowOff>
    </xdr:from>
    <xdr:ext cx="712568" cy="259080"/>
    <xdr:pic>
      <xdr:nvPicPr>
        <xdr:cNvPr id="3" name="Picture 2">
          <a:extLst>
            <a:ext uri="{FF2B5EF4-FFF2-40B4-BE49-F238E27FC236}">
              <a16:creationId xmlns:a16="http://schemas.microsoft.com/office/drawing/2014/main" id="{FCC9C729-291B-4489-94B2-F57539971E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2025" y="16999585"/>
          <a:ext cx="712568" cy="259080"/>
        </a:xfrm>
        <a:prstGeom prst="rect">
          <a:avLst/>
        </a:prstGeom>
      </xdr:spPr>
    </xdr:pic>
    <xdr:clientData/>
  </xdr:oneCellAnchor>
  <xdr:oneCellAnchor>
    <xdr:from>
      <xdr:col>32</xdr:col>
      <xdr:colOff>45720</xdr:colOff>
      <xdr:row>164</xdr:row>
      <xdr:rowOff>66040</xdr:rowOff>
    </xdr:from>
    <xdr:ext cx="712568" cy="259080"/>
    <xdr:pic>
      <xdr:nvPicPr>
        <xdr:cNvPr id="4" name="Picture 3">
          <a:extLst>
            <a:ext uri="{FF2B5EF4-FFF2-40B4-BE49-F238E27FC236}">
              <a16:creationId xmlns:a16="http://schemas.microsoft.com/office/drawing/2014/main" id="{7DBFF7EE-E5C8-4281-9F40-FD0713421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2482913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53976</xdr:colOff>
          <xdr:row>4</xdr:row>
          <xdr:rowOff>16361</xdr:rowOff>
        </xdr:to>
        <xdr:pic>
          <xdr:nvPicPr>
            <xdr:cNvPr id="5" name="Picture 4">
              <a:extLst>
                <a:ext uri="{FF2B5EF4-FFF2-40B4-BE49-F238E27FC236}">
                  <a16:creationId xmlns:a16="http://schemas.microsoft.com/office/drawing/2014/main" id="{A529D839-581B-4894-9CC9-F1EDD362F72E}"/>
                </a:ext>
              </a:extLst>
            </xdr:cNvPr>
            <xdr:cNvPicPr>
              <a:picLocks noChangeAspect="1" noChangeArrowheads="1"/>
              <a:extLst>
                <a:ext uri="{84589F7E-364E-4C9E-8A38-B11213B215E9}">
                  <a14:cameraTool cellRange="Logo" spid="_x0000_s33039"/>
                </a:ext>
              </a:extLst>
            </xdr:cNvPicPr>
          </xdr:nvPicPr>
          <xdr:blipFill>
            <a:blip xmlns:r="http://schemas.openxmlformats.org/officeDocument/2006/relationships" r:embed="rId2"/>
            <a:srcRect/>
            <a:stretch>
              <a:fillRect/>
            </a:stretch>
          </xdr:blipFill>
          <xdr:spPr bwMode="auto">
            <a:xfrm>
              <a:off x="1" y="0"/>
              <a:ext cx="1695450" cy="78598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298450</xdr:colOff>
          <xdr:row>0</xdr:row>
          <xdr:rowOff>14605</xdr:rowOff>
        </xdr:from>
        <xdr:to>
          <xdr:col>51</xdr:col>
          <xdr:colOff>56982</xdr:colOff>
          <xdr:row>4</xdr:row>
          <xdr:rowOff>77937</xdr:rowOff>
        </xdr:to>
        <xdr:pic>
          <xdr:nvPicPr>
            <xdr:cNvPr id="6" name="Picture 5">
              <a:extLst>
                <a:ext uri="{FF2B5EF4-FFF2-40B4-BE49-F238E27FC236}">
                  <a16:creationId xmlns:a16="http://schemas.microsoft.com/office/drawing/2014/main" id="{13A724EC-BE0B-42E9-AB86-66B9B339A25F}"/>
                </a:ext>
              </a:extLst>
            </xdr:cNvPr>
            <xdr:cNvPicPr>
              <a:picLocks noChangeAspect="1" noChangeArrowheads="1"/>
              <a:extLst>
                <a:ext uri="{84589F7E-364E-4C9E-8A38-B11213B215E9}">
                  <a14:cameraTool cellRange="Logo" spid="_x0000_s33040"/>
                </a:ext>
              </a:extLst>
            </xdr:cNvPicPr>
          </xdr:nvPicPr>
          <xdr:blipFill>
            <a:blip xmlns:r="http://schemas.openxmlformats.org/officeDocument/2006/relationships" r:embed="rId2"/>
            <a:srcRect/>
            <a:stretch>
              <a:fillRect/>
            </a:stretch>
          </xdr:blipFill>
          <xdr:spPr bwMode="auto">
            <a:xfrm>
              <a:off x="7543800" y="14605"/>
              <a:ext cx="1770212" cy="82152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31</xdr:col>
      <xdr:colOff>123825</xdr:colOff>
      <xdr:row>60</xdr:row>
      <xdr:rowOff>82550</xdr:rowOff>
    </xdr:from>
    <xdr:ext cx="712568" cy="259080"/>
    <xdr:pic>
      <xdr:nvPicPr>
        <xdr:cNvPr id="2" name="Picture 1">
          <a:extLst>
            <a:ext uri="{FF2B5EF4-FFF2-40B4-BE49-F238E27FC236}">
              <a16:creationId xmlns:a16="http://schemas.microsoft.com/office/drawing/2014/main" id="{209BC9C4-6F08-4A04-A764-14D4A7E9F0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5825" y="9112250"/>
          <a:ext cx="712568" cy="259080"/>
        </a:xfrm>
        <a:prstGeom prst="rect">
          <a:avLst/>
        </a:prstGeom>
      </xdr:spPr>
    </xdr:pic>
    <xdr:clientData/>
  </xdr:oneCellAnchor>
  <xdr:oneCellAnchor>
    <xdr:from>
      <xdr:col>31</xdr:col>
      <xdr:colOff>180975</xdr:colOff>
      <xdr:row>108</xdr:row>
      <xdr:rowOff>95885</xdr:rowOff>
    </xdr:from>
    <xdr:ext cx="712568" cy="259080"/>
    <xdr:pic>
      <xdr:nvPicPr>
        <xdr:cNvPr id="3" name="Picture 2">
          <a:extLst>
            <a:ext uri="{FF2B5EF4-FFF2-40B4-BE49-F238E27FC236}">
              <a16:creationId xmlns:a16="http://schemas.microsoft.com/office/drawing/2014/main" id="{2F1E89A6-F4A5-4ADF-88E4-16096C0CD6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7895" y="1756092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21591</xdr:colOff>
          <xdr:row>4</xdr:row>
          <xdr:rowOff>18959</xdr:rowOff>
        </xdr:to>
        <xdr:pic>
          <xdr:nvPicPr>
            <xdr:cNvPr id="4" name="Picture 3">
              <a:extLst>
                <a:ext uri="{FF2B5EF4-FFF2-40B4-BE49-F238E27FC236}">
                  <a16:creationId xmlns:a16="http://schemas.microsoft.com/office/drawing/2014/main" id="{2663289F-C102-4EE0-929B-6521BC949168}"/>
                </a:ext>
              </a:extLst>
            </xdr:cNvPr>
            <xdr:cNvPicPr>
              <a:picLocks noChangeAspect="1" noChangeArrowheads="1"/>
              <a:extLst>
                <a:ext uri="{84589F7E-364E-4C9E-8A38-B11213B215E9}">
                  <a14:cameraTool cellRange="Logo" spid="_x0000_s34108"/>
                </a:ext>
              </a:extLst>
            </xdr:cNvPicPr>
          </xdr:nvPicPr>
          <xdr:blipFill>
            <a:blip xmlns:r="http://schemas.openxmlformats.org/officeDocument/2006/relationships" r:embed="rId2"/>
            <a:srcRect/>
            <a:stretch>
              <a:fillRect/>
            </a:stretch>
          </xdr:blipFill>
          <xdr:spPr bwMode="auto">
            <a:xfrm>
              <a:off x="1" y="0"/>
              <a:ext cx="1676400" cy="77714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0</xdr:row>
          <xdr:rowOff>0</xdr:rowOff>
        </xdr:from>
        <xdr:to>
          <xdr:col>50</xdr:col>
          <xdr:colOff>59522</xdr:colOff>
          <xdr:row>4</xdr:row>
          <xdr:rowOff>59522</xdr:rowOff>
        </xdr:to>
        <xdr:pic>
          <xdr:nvPicPr>
            <xdr:cNvPr id="5" name="Picture 4">
              <a:extLst>
                <a:ext uri="{FF2B5EF4-FFF2-40B4-BE49-F238E27FC236}">
                  <a16:creationId xmlns:a16="http://schemas.microsoft.com/office/drawing/2014/main" id="{BC9F02F5-2282-49CD-AE49-FD10146244E6}"/>
                </a:ext>
              </a:extLst>
            </xdr:cNvPr>
            <xdr:cNvPicPr>
              <a:picLocks noChangeAspect="1" noChangeArrowheads="1"/>
              <a:extLst>
                <a:ext uri="{84589F7E-364E-4C9E-8A38-B11213B215E9}">
                  <a14:cameraTool cellRange="Logo" spid="_x0000_s34109"/>
                </a:ext>
              </a:extLst>
            </xdr:cNvPicPr>
          </xdr:nvPicPr>
          <xdr:blipFill>
            <a:blip xmlns:r="http://schemas.openxmlformats.org/officeDocument/2006/relationships" r:embed="rId2"/>
            <a:srcRect/>
            <a:stretch>
              <a:fillRect/>
            </a:stretch>
          </xdr:blipFill>
          <xdr:spPr bwMode="auto">
            <a:xfrm>
              <a:off x="7112000" y="0"/>
              <a:ext cx="1774022" cy="82152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32</xdr:col>
      <xdr:colOff>45720</xdr:colOff>
      <xdr:row>161</xdr:row>
      <xdr:rowOff>66040</xdr:rowOff>
    </xdr:from>
    <xdr:to>
      <xdr:col>35</xdr:col>
      <xdr:colOff>169643</xdr:colOff>
      <xdr:row>162</xdr:row>
      <xdr:rowOff>130175</xdr:rowOff>
    </xdr:to>
    <xdr:pic>
      <xdr:nvPicPr>
        <xdr:cNvPr id="2" name="Picture 1">
          <a:extLst>
            <a:ext uri="{FF2B5EF4-FFF2-40B4-BE49-F238E27FC236}">
              <a16:creationId xmlns:a16="http://schemas.microsoft.com/office/drawing/2014/main" id="{8688E134-549D-4756-A6F2-F942911776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24848185"/>
          <a:ext cx="697328" cy="260350"/>
        </a:xfrm>
        <a:prstGeom prst="rect">
          <a:avLst/>
        </a:prstGeom>
      </xdr:spPr>
    </xdr:pic>
    <xdr:clientData/>
  </xdr:twoCellAnchor>
  <xdr:oneCellAnchor>
    <xdr:from>
      <xdr:col>32</xdr:col>
      <xdr:colOff>45720</xdr:colOff>
      <xdr:row>62</xdr:row>
      <xdr:rowOff>66040</xdr:rowOff>
    </xdr:from>
    <xdr:ext cx="712568" cy="259080"/>
    <xdr:pic>
      <xdr:nvPicPr>
        <xdr:cNvPr id="3" name="Picture 2">
          <a:extLst>
            <a:ext uri="{FF2B5EF4-FFF2-40B4-BE49-F238E27FC236}">
              <a16:creationId xmlns:a16="http://schemas.microsoft.com/office/drawing/2014/main" id="{F0C55458-3131-4893-985D-ABADEAD15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8465185"/>
          <a:ext cx="712568" cy="259080"/>
        </a:xfrm>
        <a:prstGeom prst="rect">
          <a:avLst/>
        </a:prstGeom>
      </xdr:spPr>
    </xdr:pic>
    <xdr:clientData/>
  </xdr:oneCellAnchor>
  <xdr:oneCellAnchor>
    <xdr:from>
      <xdr:col>32</xdr:col>
      <xdr:colOff>45720</xdr:colOff>
      <xdr:row>116</xdr:row>
      <xdr:rowOff>66040</xdr:rowOff>
    </xdr:from>
    <xdr:ext cx="712568" cy="259080"/>
    <xdr:pic>
      <xdr:nvPicPr>
        <xdr:cNvPr id="4" name="Picture 3">
          <a:extLst>
            <a:ext uri="{FF2B5EF4-FFF2-40B4-BE49-F238E27FC236}">
              <a16:creationId xmlns:a16="http://schemas.microsoft.com/office/drawing/2014/main" id="{C4CE9937-FDFA-4E43-B2DF-9808DDFA10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1661858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9</xdr:col>
          <xdr:colOff>126833</xdr:colOff>
          <xdr:row>4</xdr:row>
          <xdr:rowOff>55712</xdr:rowOff>
        </xdr:to>
        <xdr:pic>
          <xdr:nvPicPr>
            <xdr:cNvPr id="5" name="Picture 4">
              <a:extLst>
                <a:ext uri="{FF2B5EF4-FFF2-40B4-BE49-F238E27FC236}">
                  <a16:creationId xmlns:a16="http://schemas.microsoft.com/office/drawing/2014/main" id="{905F75FC-E671-4AAD-AFC9-1A8FA766BD2D}"/>
                </a:ext>
              </a:extLst>
            </xdr:cNvPr>
            <xdr:cNvPicPr>
              <a:picLocks noChangeAspect="1" noChangeArrowheads="1"/>
              <a:extLst>
                <a:ext uri="{84589F7E-364E-4C9E-8A38-B11213B215E9}">
                  <a14:cameraTool cellRange="Logo" spid="_x0000_s36021"/>
                </a:ext>
              </a:extLst>
            </xdr:cNvPicPr>
          </xdr:nvPicPr>
          <xdr:blipFill>
            <a:blip xmlns:r="http://schemas.openxmlformats.org/officeDocument/2006/relationships" r:embed="rId3"/>
            <a:srcRect/>
            <a:stretch>
              <a:fillRect/>
            </a:stretch>
          </xdr:blipFill>
          <xdr:spPr bwMode="auto">
            <a:xfrm>
              <a:off x="1" y="0"/>
              <a:ext cx="1770212" cy="8177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0</xdr:row>
          <xdr:rowOff>0</xdr:rowOff>
        </xdr:from>
        <xdr:to>
          <xdr:col>50</xdr:col>
          <xdr:colOff>55712</xdr:colOff>
          <xdr:row>4</xdr:row>
          <xdr:rowOff>59522</xdr:rowOff>
        </xdr:to>
        <xdr:pic>
          <xdr:nvPicPr>
            <xdr:cNvPr id="6" name="Picture 5">
              <a:extLst>
                <a:ext uri="{FF2B5EF4-FFF2-40B4-BE49-F238E27FC236}">
                  <a16:creationId xmlns:a16="http://schemas.microsoft.com/office/drawing/2014/main" id="{087C7A31-BE99-4F39-8CCC-D0A01C980660}"/>
                </a:ext>
              </a:extLst>
            </xdr:cNvPr>
            <xdr:cNvPicPr>
              <a:picLocks noChangeAspect="1" noChangeArrowheads="1"/>
              <a:extLst>
                <a:ext uri="{84589F7E-364E-4C9E-8A38-B11213B215E9}">
                  <a14:cameraTool cellRange="Logo" spid="_x0000_s36022"/>
                </a:ext>
              </a:extLst>
            </xdr:cNvPicPr>
          </xdr:nvPicPr>
          <xdr:blipFill>
            <a:blip xmlns:r="http://schemas.openxmlformats.org/officeDocument/2006/relationships" r:embed="rId3"/>
            <a:srcRect/>
            <a:stretch>
              <a:fillRect/>
            </a:stretch>
          </xdr:blipFill>
          <xdr:spPr bwMode="auto">
            <a:xfrm>
              <a:off x="7112000" y="0"/>
              <a:ext cx="1770212" cy="81771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0EFB0-EACE-4F2E-965F-30EBADAB0D63}" name="T_Material" displayName="T_Material" ref="D1:D10" totalsRowShown="0">
  <autoFilter ref="D1:D10" xr:uid="{4350EFB0-EACE-4F2E-965F-30EBADAB0D63}"/>
  <sortState xmlns:xlrd2="http://schemas.microsoft.com/office/spreadsheetml/2017/richdata2" ref="D2:D10">
    <sortCondition ref="D2:D10"/>
  </sortState>
  <tableColumns count="1">
    <tableColumn id="1" xr3:uid="{20635FEE-B87A-4613-8116-D42DBA41BC7B}" name="Materi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39741E-8EC4-48CA-B62A-CDE619601AF9}" name="T_Shape" displayName="T_Shape" ref="F1:F10" totalsRowShown="0">
  <autoFilter ref="F1:F10" xr:uid="{6939741E-8EC4-48CA-B62A-CDE619601AF9}"/>
  <tableColumns count="1">
    <tableColumn id="1" xr3:uid="{FCA45FDF-4BF6-485F-9343-A0FC0251070A}" name="Sha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97A227-8DCB-4BDE-A6B8-65F88654921D}" name="T_Type" displayName="T_Type" ref="H1:H5" totalsRowShown="0">
  <autoFilter ref="H1:H5" xr:uid="{2397A227-8DCB-4BDE-A6B8-65F88654921D}"/>
  <tableColumns count="1">
    <tableColumn id="1" xr3:uid="{027BD434-05A1-4059-97D8-98CB878E91EF}" name="Ty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C10C78-AF29-47BA-9C97-B74BAA8C7E1E}" name="T_Response" displayName="T_Response" ref="J1:J17" totalsRowShown="0">
  <autoFilter ref="J1:J17" xr:uid="{88C10C78-AF29-47BA-9C97-B74BAA8C7E1E}"/>
  <tableColumns count="1">
    <tableColumn id="1" xr3:uid="{C70FD3B5-6EE9-47D3-96F9-BC5D876984C6}" name="Design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A750BB-CD37-4CDD-9DB5-77ADCF1AAA87}" name="T_Registration" displayName="T_Registration" ref="J21:K28" totalsRowShown="0" headerRowDxfId="409" dataDxfId="408">
  <autoFilter ref="J21:K28" xr:uid="{83A750BB-CD37-4CDD-9DB5-77ADCF1AAA87}"/>
  <tableColumns count="2">
    <tableColumn id="1" xr3:uid="{7505BD3A-6F91-4718-8039-9220F1D23B43}" name="Registration" dataDxfId="407"/>
    <tableColumn id="2" xr3:uid="{C3FD5E68-1827-492B-899F-EC4CA2FA3E75}" name="Acronym" dataDxfId="40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F3F9C6-685B-46BB-8BB9-28D6EC38BD76}" name="Table810" displayName="Table810" ref="B11:B14" totalsRowShown="0" headerRowDxfId="405" dataDxfId="404">
  <autoFilter ref="B11:B14" xr:uid="{FEF3F9C6-685B-46BB-8BB9-28D6EC38BD76}"/>
  <tableColumns count="1">
    <tableColumn id="1" xr3:uid="{F58DEE1B-A31B-4D76-AE77-504459773DCC}" name="Acceptance Table" dataDxfId="40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CB43-2341-4A92-ACD7-244D3FF85EAC}">
  <sheetPr codeName="Sheet3">
    <tabColor rgb="FFFF0000"/>
  </sheetPr>
  <dimension ref="A1:R37"/>
  <sheetViews>
    <sheetView showGridLines="0" zoomScale="106" zoomScaleNormal="106" workbookViewId="0">
      <selection activeCell="F14" sqref="F14"/>
    </sheetView>
  </sheetViews>
  <sheetFormatPr defaultRowHeight="14.4" x14ac:dyDescent="0.3"/>
  <cols>
    <col min="1" max="1" width="28.44140625" bestFit="1" customWidth="1"/>
    <col min="2" max="2" width="24.109375" bestFit="1" customWidth="1"/>
    <col min="4" max="4" width="24.109375" customWidth="1"/>
    <col min="5" max="5" width="4.77734375" customWidth="1"/>
    <col min="6" max="6" width="25.77734375" customWidth="1"/>
    <col min="7" max="7" width="5.77734375" customWidth="1"/>
    <col min="8" max="8" width="17.44140625" customWidth="1"/>
    <col min="9" max="9" width="3.77734375" customWidth="1"/>
    <col min="10" max="10" width="72.6640625" bestFit="1" customWidth="1"/>
    <col min="11" max="11" width="15.77734375" customWidth="1"/>
    <col min="12" max="12" width="22.77734375" bestFit="1" customWidth="1"/>
    <col min="13" max="13" width="22.77734375" customWidth="1"/>
    <col min="14" max="18" width="18.77734375" customWidth="1"/>
  </cols>
  <sheetData>
    <row r="1" spans="1:18" x14ac:dyDescent="0.3">
      <c r="A1" s="104" t="s">
        <v>391</v>
      </c>
      <c r="B1" s="105"/>
      <c r="D1" t="s">
        <v>10</v>
      </c>
      <c r="F1" t="s">
        <v>18</v>
      </c>
      <c r="H1" t="s">
        <v>20</v>
      </c>
      <c r="J1" t="s">
        <v>31</v>
      </c>
      <c r="K1">
        <v>1</v>
      </c>
      <c r="L1" s="88" t="s">
        <v>171</v>
      </c>
      <c r="M1" s="88" t="s">
        <v>403</v>
      </c>
      <c r="N1" s="88" t="s">
        <v>64</v>
      </c>
      <c r="O1" s="88" t="s">
        <v>111</v>
      </c>
      <c r="P1" s="88" t="s">
        <v>66</v>
      </c>
      <c r="Q1" s="88" t="s">
        <v>63</v>
      </c>
      <c r="R1" s="88" t="s">
        <v>65</v>
      </c>
    </row>
    <row r="2" spans="1:18" x14ac:dyDescent="0.3">
      <c r="A2" s="78" t="s">
        <v>392</v>
      </c>
      <c r="B2" s="79">
        <f>EDATE(F$13,B3)</f>
        <v>46296</v>
      </c>
      <c r="D2" t="s">
        <v>11</v>
      </c>
      <c r="F2" t="s">
        <v>215</v>
      </c>
      <c r="H2" s="47" t="s">
        <v>164</v>
      </c>
      <c r="J2" t="s">
        <v>167</v>
      </c>
      <c r="K2">
        <v>2</v>
      </c>
      <c r="L2" s="23" t="s">
        <v>0</v>
      </c>
      <c r="M2" s="74">
        <v>1</v>
      </c>
      <c r="N2" s="71">
        <v>1.1000000000000001</v>
      </c>
      <c r="O2" s="71">
        <v>1.1000000000000001</v>
      </c>
      <c r="P2" s="71">
        <v>1.2</v>
      </c>
      <c r="Q2" s="71">
        <v>1.1000000000000001</v>
      </c>
      <c r="R2" s="71">
        <v>1.1000000000000001</v>
      </c>
    </row>
    <row r="3" spans="1:18" x14ac:dyDescent="0.3">
      <c r="A3" s="80" t="s">
        <v>393</v>
      </c>
      <c r="B3" s="81">
        <v>12</v>
      </c>
      <c r="D3" t="s">
        <v>27</v>
      </c>
      <c r="F3" t="s">
        <v>216</v>
      </c>
      <c r="H3" t="s">
        <v>165</v>
      </c>
      <c r="J3" t="s">
        <v>30</v>
      </c>
      <c r="K3">
        <v>3</v>
      </c>
      <c r="L3" s="20" t="s">
        <v>1</v>
      </c>
      <c r="M3" s="74">
        <v>6.02</v>
      </c>
      <c r="N3" s="71">
        <v>4.1100000000000003</v>
      </c>
      <c r="O3" s="71">
        <v>4.1399999999999997</v>
      </c>
      <c r="P3" s="71">
        <v>5.7</v>
      </c>
      <c r="Q3" s="71">
        <v>4.24</v>
      </c>
      <c r="R3" s="74">
        <v>4.21</v>
      </c>
    </row>
    <row r="4" spans="1:18" x14ac:dyDescent="0.3">
      <c r="A4" s="80" t="s">
        <v>394</v>
      </c>
      <c r="B4" s="82"/>
      <c r="D4" t="s">
        <v>28</v>
      </c>
      <c r="F4" t="s">
        <v>103</v>
      </c>
      <c r="H4" t="s">
        <v>173</v>
      </c>
      <c r="J4" t="s">
        <v>32</v>
      </c>
      <c r="K4">
        <v>4</v>
      </c>
      <c r="L4" s="20" t="s">
        <v>2</v>
      </c>
      <c r="M4" s="74">
        <v>7.68</v>
      </c>
      <c r="N4" s="71">
        <v>5.01</v>
      </c>
      <c r="O4" s="71">
        <v>5.0599999999999996</v>
      </c>
      <c r="P4" s="71">
        <v>7.21</v>
      </c>
      <c r="Q4" s="71">
        <v>5.3</v>
      </c>
      <c r="R4" s="74">
        <v>5.24</v>
      </c>
    </row>
    <row r="5" spans="1:18" x14ac:dyDescent="0.3">
      <c r="A5" s="80" t="s">
        <v>395</v>
      </c>
      <c r="B5" s="81" t="s">
        <v>429</v>
      </c>
      <c r="D5" t="s">
        <v>15</v>
      </c>
      <c r="F5" t="s">
        <v>104</v>
      </c>
      <c r="H5" t="s">
        <v>166</v>
      </c>
      <c r="J5" t="s">
        <v>29</v>
      </c>
      <c r="K5">
        <v>5</v>
      </c>
      <c r="L5" s="20" t="s">
        <v>3</v>
      </c>
      <c r="M5" s="74">
        <v>9.26</v>
      </c>
      <c r="N5" s="71">
        <v>5.87</v>
      </c>
      <c r="O5" s="71">
        <v>5.91</v>
      </c>
      <c r="P5" s="71">
        <v>8.6300000000000008</v>
      </c>
      <c r="Q5" s="71">
        <v>6.24</v>
      </c>
      <c r="R5" s="74">
        <v>6.17</v>
      </c>
    </row>
    <row r="6" spans="1:18" x14ac:dyDescent="0.3">
      <c r="A6" s="80" t="s">
        <v>396</v>
      </c>
      <c r="B6" s="83">
        <f>IF(ISBLANK($B$4),$B$2,$B$4)</f>
        <v>46296</v>
      </c>
      <c r="D6" t="s">
        <v>13</v>
      </c>
      <c r="F6" t="s">
        <v>105</v>
      </c>
      <c r="J6" t="str">
        <f>"Velocity &gt; "&amp;F26&amp;" ft/s"</f>
        <v>Velocity &gt; 6 ft/s</v>
      </c>
      <c r="K6">
        <v>6</v>
      </c>
      <c r="L6" s="20" t="s">
        <v>4</v>
      </c>
      <c r="M6" s="74">
        <v>11.7</v>
      </c>
      <c r="N6" s="71">
        <v>7.21</v>
      </c>
      <c r="O6" s="71">
        <v>7.26</v>
      </c>
      <c r="P6" s="71">
        <v>10.8</v>
      </c>
      <c r="Q6" s="71">
        <v>7.64</v>
      </c>
      <c r="R6" s="74">
        <v>7.55</v>
      </c>
    </row>
    <row r="7" spans="1:18" x14ac:dyDescent="0.3">
      <c r="A7" s="80" t="s">
        <v>397</v>
      </c>
      <c r="B7" s="84" t="b">
        <f>IF(License!$F$2="I ACCEPT",TRUE,FALSE)</f>
        <v>0</v>
      </c>
      <c r="D7" t="s">
        <v>12</v>
      </c>
      <c r="F7" t="s">
        <v>106</v>
      </c>
      <c r="J7" t="s">
        <v>44</v>
      </c>
      <c r="K7">
        <v>7</v>
      </c>
      <c r="L7" s="20" t="s">
        <v>217</v>
      </c>
      <c r="M7" s="74">
        <v>13.9</v>
      </c>
      <c r="N7" s="71">
        <v>8.3699999999999992</v>
      </c>
      <c r="O7" s="71">
        <v>8.48</v>
      </c>
      <c r="P7" s="71">
        <v>12.7</v>
      </c>
      <c r="Q7" s="71">
        <v>8.8000000000000007</v>
      </c>
      <c r="R7" s="74">
        <v>8.6999999999999993</v>
      </c>
    </row>
    <row r="8" spans="1:18" x14ac:dyDescent="0.3">
      <c r="A8" s="85" t="s">
        <v>398</v>
      </c>
      <c r="B8" s="86" t="b">
        <f ca="1">OR(License!$F$4=B5, AND(B7=TRUE, NOW()&lt;B6))</f>
        <v>0</v>
      </c>
      <c r="D8" t="s">
        <v>16</v>
      </c>
      <c r="F8" t="s">
        <v>168</v>
      </c>
      <c r="J8" t="s">
        <v>43</v>
      </c>
      <c r="K8">
        <v>8</v>
      </c>
      <c r="L8" s="20" t="s">
        <v>5</v>
      </c>
      <c r="M8" s="74">
        <v>16.3</v>
      </c>
      <c r="N8" s="71">
        <v>9.65</v>
      </c>
      <c r="O8" s="71">
        <v>9.83</v>
      </c>
      <c r="P8" s="71">
        <v>14.8</v>
      </c>
      <c r="Q8" s="71">
        <v>10</v>
      </c>
      <c r="R8" s="74">
        <v>9.93</v>
      </c>
    </row>
    <row r="9" spans="1:18" ht="15.6" x14ac:dyDescent="0.35">
      <c r="A9" s="12"/>
      <c r="B9" s="12"/>
      <c r="D9" t="s">
        <v>14</v>
      </c>
      <c r="F9" t="s">
        <v>16</v>
      </c>
      <c r="J9" t="s">
        <v>62</v>
      </c>
      <c r="K9">
        <v>9</v>
      </c>
      <c r="L9" s="20" t="s">
        <v>119</v>
      </c>
      <c r="M9" s="89">
        <v>40574</v>
      </c>
      <c r="N9" s="75" t="s">
        <v>118</v>
      </c>
      <c r="O9" s="75" t="s">
        <v>117</v>
      </c>
      <c r="P9" s="75" t="s">
        <v>116</v>
      </c>
      <c r="Q9" s="75" t="s">
        <v>116</v>
      </c>
      <c r="R9" s="75" t="s">
        <v>115</v>
      </c>
    </row>
    <row r="10" spans="1:18" x14ac:dyDescent="0.3">
      <c r="A10" s="12"/>
      <c r="B10" s="12"/>
      <c r="D10" t="s">
        <v>26</v>
      </c>
      <c r="J10" t="s">
        <v>430</v>
      </c>
      <c r="K10">
        <v>10</v>
      </c>
      <c r="L10" s="20" t="s">
        <v>114</v>
      </c>
      <c r="M10" s="90" t="s">
        <v>113</v>
      </c>
      <c r="N10" s="21" t="s">
        <v>112</v>
      </c>
      <c r="O10" s="21" t="s">
        <v>113</v>
      </c>
      <c r="P10" s="21" t="s">
        <v>112</v>
      </c>
      <c r="Q10" s="21" t="s">
        <v>112</v>
      </c>
      <c r="R10" s="21" t="s">
        <v>112</v>
      </c>
    </row>
    <row r="11" spans="1:18" x14ac:dyDescent="0.3">
      <c r="A11" s="12"/>
      <c r="B11" s="12" t="s">
        <v>399</v>
      </c>
      <c r="J11" t="s">
        <v>160</v>
      </c>
      <c r="K11">
        <v>11</v>
      </c>
      <c r="L11" s="20" t="s">
        <v>121</v>
      </c>
      <c r="M11" s="90" t="s">
        <v>435</v>
      </c>
      <c r="N11" s="21" t="s">
        <v>122</v>
      </c>
      <c r="O11" s="21" t="s">
        <v>47</v>
      </c>
      <c r="P11" s="21" t="s">
        <v>47</v>
      </c>
      <c r="Q11" s="21" t="s">
        <v>47</v>
      </c>
      <c r="R11" s="21" t="s">
        <v>47</v>
      </c>
    </row>
    <row r="12" spans="1:18" ht="16.2" x14ac:dyDescent="0.3">
      <c r="A12" s="12"/>
      <c r="B12" s="12" t="s">
        <v>400</v>
      </c>
      <c r="J12" t="s">
        <v>221</v>
      </c>
      <c r="K12">
        <v>12</v>
      </c>
      <c r="L12" s="20" t="s">
        <v>169</v>
      </c>
      <c r="M12" s="90"/>
      <c r="N12" s="21"/>
      <c r="O12" s="21"/>
      <c r="P12" s="21" t="s">
        <v>172</v>
      </c>
      <c r="Q12" s="21" t="s">
        <v>202</v>
      </c>
      <c r="R12" s="21"/>
    </row>
    <row r="13" spans="1:18" x14ac:dyDescent="0.3">
      <c r="A13" s="12"/>
      <c r="B13" s="12" t="s">
        <v>401</v>
      </c>
      <c r="D13" s="20" t="s">
        <v>107</v>
      </c>
      <c r="F13" s="69">
        <v>45931</v>
      </c>
      <c r="J13" t="str">
        <f>F25&amp;" has not been provided"</f>
        <v>0 has not been provided</v>
      </c>
      <c r="K13">
        <v>13</v>
      </c>
      <c r="L13" s="20" t="s">
        <v>170</v>
      </c>
      <c r="M13" s="90">
        <v>6</v>
      </c>
      <c r="N13" s="21">
        <v>5</v>
      </c>
      <c r="O13" s="21">
        <v>5</v>
      </c>
      <c r="P13" s="21">
        <v>6</v>
      </c>
      <c r="Q13" s="21">
        <v>6</v>
      </c>
      <c r="R13" s="21">
        <v>6</v>
      </c>
    </row>
    <row r="14" spans="1:18" x14ac:dyDescent="0.3">
      <c r="A14" s="12"/>
      <c r="B14" s="12" t="s">
        <v>402</v>
      </c>
      <c r="D14" s="23" t="s">
        <v>67</v>
      </c>
      <c r="F14" s="70" t="s">
        <v>65</v>
      </c>
      <c r="J14" t="s">
        <v>227</v>
      </c>
      <c r="K14">
        <v>14</v>
      </c>
      <c r="L14" s="20" t="s">
        <v>219</v>
      </c>
      <c r="M14" s="91" t="s">
        <v>230</v>
      </c>
      <c r="N14" s="76" t="s">
        <v>390</v>
      </c>
      <c r="O14" s="76" t="s">
        <v>366</v>
      </c>
      <c r="P14" s="76" t="s">
        <v>230</v>
      </c>
      <c r="Q14" s="76" t="s">
        <v>366</v>
      </c>
      <c r="R14" s="76" t="s">
        <v>204</v>
      </c>
    </row>
    <row r="15" spans="1:18" x14ac:dyDescent="0.3">
      <c r="D15" s="23" t="s">
        <v>0</v>
      </c>
      <c r="F15" s="71">
        <f>HLOOKUP($F$14,$M$1:$R$17,2)</f>
        <v>1.1000000000000001</v>
      </c>
      <c r="G15" s="21" t="str">
        <f>TEXT(F15,"0.00")</f>
        <v>1.10</v>
      </c>
      <c r="J15" t="s">
        <v>224</v>
      </c>
      <c r="K15">
        <v>15</v>
      </c>
      <c r="L15" s="20" t="s">
        <v>218</v>
      </c>
      <c r="M15" s="90" t="s">
        <v>220</v>
      </c>
      <c r="N15" s="21" t="s">
        <v>222</v>
      </c>
      <c r="O15" s="21" t="s">
        <v>220</v>
      </c>
      <c r="P15" s="21" t="s">
        <v>222</v>
      </c>
      <c r="Q15" s="21" t="s">
        <v>222</v>
      </c>
      <c r="R15" s="21" t="s">
        <v>222</v>
      </c>
    </row>
    <row r="16" spans="1:18" x14ac:dyDescent="0.3">
      <c r="D16" s="20" t="s">
        <v>1</v>
      </c>
      <c r="F16" s="71">
        <f>HLOOKUP($F$14,$M$1:$R$17,3)</f>
        <v>4.21</v>
      </c>
      <c r="J16" t="s">
        <v>228</v>
      </c>
      <c r="K16">
        <v>16</v>
      </c>
      <c r="L16" s="20" t="s">
        <v>226</v>
      </c>
      <c r="M16" s="21">
        <v>6</v>
      </c>
      <c r="N16" s="21">
        <v>4</v>
      </c>
      <c r="O16" s="21">
        <v>6</v>
      </c>
      <c r="P16" s="21">
        <v>4</v>
      </c>
      <c r="Q16" s="21">
        <v>4</v>
      </c>
      <c r="R16" s="21">
        <v>4</v>
      </c>
    </row>
    <row r="17" spans="4:18" x14ac:dyDescent="0.3">
      <c r="D17" s="20" t="s">
        <v>2</v>
      </c>
      <c r="F17" s="71">
        <f>HLOOKUP($F$14,$M$1:$R$17,4)</f>
        <v>5.24</v>
      </c>
      <c r="G17" s="22"/>
      <c r="J17" t="s">
        <v>232</v>
      </c>
      <c r="K17">
        <v>17</v>
      </c>
      <c r="L17" s="20" t="s">
        <v>225</v>
      </c>
      <c r="M17" s="21" t="s">
        <v>61</v>
      </c>
      <c r="N17" s="21" t="s">
        <v>61</v>
      </c>
      <c r="O17" s="21" t="s">
        <v>61</v>
      </c>
      <c r="P17" s="21" t="s">
        <v>80</v>
      </c>
      <c r="Q17" s="21" t="s">
        <v>61</v>
      </c>
      <c r="R17" s="21" t="s">
        <v>61</v>
      </c>
    </row>
    <row r="18" spans="4:18" x14ac:dyDescent="0.3">
      <c r="D18" s="20" t="s">
        <v>3</v>
      </c>
      <c r="F18" s="71">
        <f>HLOOKUP($F$14,$M$1:$R$17,5)</f>
        <v>6.17</v>
      </c>
      <c r="K18" s="12">
        <v>18</v>
      </c>
      <c r="L18" s="20" t="s">
        <v>423</v>
      </c>
      <c r="M18" s="90" t="s">
        <v>403</v>
      </c>
      <c r="N18" s="90" t="s">
        <v>424</v>
      </c>
      <c r="O18" s="90" t="s">
        <v>425</v>
      </c>
      <c r="P18" s="90" t="s">
        <v>426</v>
      </c>
      <c r="Q18" s="90" t="s">
        <v>427</v>
      </c>
      <c r="R18" s="90" t="s">
        <v>428</v>
      </c>
    </row>
    <row r="19" spans="4:18" x14ac:dyDescent="0.3">
      <c r="D19" s="20" t="s">
        <v>4</v>
      </c>
      <c r="F19" s="71">
        <f>HLOOKUP($F$14,$M$1:$R$17,6)</f>
        <v>7.55</v>
      </c>
    </row>
    <row r="20" spans="4:18" x14ac:dyDescent="0.3">
      <c r="D20" s="20" t="s">
        <v>217</v>
      </c>
      <c r="F20" s="71">
        <f>HLOOKUP($F$14,$M$1:$R$17,7)</f>
        <v>8.6999999999999993</v>
      </c>
      <c r="J20" s="53" t="s">
        <v>123</v>
      </c>
    </row>
    <row r="21" spans="4:18" x14ac:dyDescent="0.3">
      <c r="D21" s="20" t="s">
        <v>5</v>
      </c>
      <c r="F21" s="71">
        <f>HLOOKUP($F$14,$M$1:$R$17,8)</f>
        <v>9.93</v>
      </c>
      <c r="J21" t="s">
        <v>133</v>
      </c>
      <c r="K21" t="s">
        <v>132</v>
      </c>
    </row>
    <row r="22" spans="4:18" x14ac:dyDescent="0.3">
      <c r="D22" s="20" t="s">
        <v>119</v>
      </c>
      <c r="F22" s="72" t="str">
        <f>HLOOKUP($F$14,$M$1:$R$17,9)</f>
        <v>1 July 2018</v>
      </c>
    </row>
    <row r="23" spans="4:18" x14ac:dyDescent="0.3">
      <c r="D23" s="20" t="s">
        <v>120</v>
      </c>
      <c r="F23" s="72" t="str">
        <f>HLOOKUP($F$14,$M$1:$R$17,10)</f>
        <v>City</v>
      </c>
      <c r="J23" t="s">
        <v>126</v>
      </c>
      <c r="K23" t="s">
        <v>134</v>
      </c>
    </row>
    <row r="24" spans="4:18" x14ac:dyDescent="0.3">
      <c r="D24" s="20" t="s">
        <v>121</v>
      </c>
      <c r="F24" s="72" t="str">
        <f>HLOOKUP($F$14,$M$1:$R$17,11)</f>
        <v xml:space="preserve"> O&amp;M Agreement</v>
      </c>
      <c r="J24" t="s">
        <v>125</v>
      </c>
      <c r="K24" t="s">
        <v>135</v>
      </c>
    </row>
    <row r="25" spans="4:18" x14ac:dyDescent="0.3">
      <c r="D25" s="20" t="s">
        <v>169</v>
      </c>
      <c r="F25" s="21">
        <f>HLOOKUP($F$14,$M$1:$R$17,12)</f>
        <v>0</v>
      </c>
      <c r="J25" t="s">
        <v>128</v>
      </c>
      <c r="K25" t="s">
        <v>136</v>
      </c>
    </row>
    <row r="26" spans="4:18" x14ac:dyDescent="0.3">
      <c r="D26" s="20" t="s">
        <v>170</v>
      </c>
      <c r="F26" s="21">
        <f>HLOOKUP($F$14,$M$1:$R$17,13)</f>
        <v>6</v>
      </c>
      <c r="J26" t="s">
        <v>127</v>
      </c>
      <c r="K26" t="s">
        <v>137</v>
      </c>
    </row>
    <row r="27" spans="4:18" x14ac:dyDescent="0.3">
      <c r="D27" s="20" t="s">
        <v>203</v>
      </c>
      <c r="F27" s="73" t="str">
        <f>HLOOKUP($F$14,$M$1:$R$17,14)</f>
        <v>1 September</v>
      </c>
      <c r="J27" t="s">
        <v>124</v>
      </c>
      <c r="K27" t="s">
        <v>138</v>
      </c>
    </row>
    <row r="28" spans="4:18" x14ac:dyDescent="0.3">
      <c r="D28" s="20" t="s">
        <v>218</v>
      </c>
      <c r="E28" s="59">
        <f>HLOOKUP($F$14,$M$1:$R$17,16)</f>
        <v>4</v>
      </c>
      <c r="F28" s="73" t="str">
        <f>HLOOKUP($F$14,$M$1:$R$17,15)</f>
        <v>2, 5, 10, and 25</v>
      </c>
      <c r="J28" t="s">
        <v>129</v>
      </c>
      <c r="K28" t="s">
        <v>139</v>
      </c>
    </row>
    <row r="29" spans="4:18" x14ac:dyDescent="0.3">
      <c r="D29" s="20" t="s">
        <v>225</v>
      </c>
      <c r="E29" s="59"/>
      <c r="F29" s="73" t="str">
        <f>HLOOKUP($F$14,$M$1:$R$17,17)</f>
        <v>No</v>
      </c>
    </row>
    <row r="30" spans="4:18" x14ac:dyDescent="0.3">
      <c r="D30" s="23" t="s">
        <v>423</v>
      </c>
      <c r="F30" s="59" t="str">
        <f>HLOOKUP($F$14,$M$1:$R$24,18)</f>
        <v>the City of Prattville</v>
      </c>
    </row>
    <row r="31" spans="4:18" x14ac:dyDescent="0.3">
      <c r="H31" s="53" t="s">
        <v>158</v>
      </c>
    </row>
    <row r="32" spans="4:18" ht="64.95" customHeight="1" x14ac:dyDescent="0.3">
      <c r="D32" s="12"/>
      <c r="E32" s="87" t="s">
        <v>403</v>
      </c>
      <c r="F32" s="12"/>
    </row>
    <row r="33" spans="5:5" ht="64.95" customHeight="1" x14ac:dyDescent="0.3">
      <c r="E33" s="20" t="s">
        <v>64</v>
      </c>
    </row>
    <row r="34" spans="5:5" ht="64.95" customHeight="1" x14ac:dyDescent="0.3">
      <c r="E34" s="20" t="s">
        <v>111</v>
      </c>
    </row>
    <row r="35" spans="5:5" ht="64.95" customHeight="1" x14ac:dyDescent="0.3">
      <c r="E35" s="20" t="s">
        <v>66</v>
      </c>
    </row>
    <row r="36" spans="5:5" ht="64.95" customHeight="1" x14ac:dyDescent="0.3">
      <c r="E36" s="20" t="s">
        <v>63</v>
      </c>
    </row>
    <row r="37" spans="5:5" ht="64.95" customHeight="1" x14ac:dyDescent="0.3">
      <c r="E37" s="20" t="s">
        <v>65</v>
      </c>
    </row>
  </sheetData>
  <sortState xmlns:xlrd2="http://schemas.microsoft.com/office/spreadsheetml/2017/richdata2" ref="D19:F24">
    <sortCondition ref="E19:E24"/>
  </sortState>
  <mergeCells count="1">
    <mergeCell ref="A1:B1"/>
  </mergeCells>
  <dataValidations count="1">
    <dataValidation type="list" allowBlank="1" showInputMessage="1" showErrorMessage="1" sqref="F14" xr:uid="{EBBE6338-4834-4C9B-9848-CE10F23E26FB}">
      <formula1>$M$1:$R$1</formula1>
    </dataValidation>
  </dataValidations>
  <pageMargins left="0.7" right="0.7" top="0.75" bottom="0.75" header="0.3" footer="0.3"/>
  <pageSetup orientation="portrait" horizontalDpi="1200" verticalDpi="1200" r:id="rId1"/>
  <drawing r:id="rId2"/>
  <legacyDrawing r:id="rId3"/>
  <tableParts count="6">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390F5-78AD-482F-B053-1304FA695CE7}">
  <sheetPr codeName="Sheet1">
    <tabColor theme="2" tint="-0.499984740745262"/>
    <pageSetUpPr fitToPage="1"/>
  </sheetPr>
  <dimension ref="A1:T60"/>
  <sheetViews>
    <sheetView showGridLines="0" showRowColHeaders="0" tabSelected="1" topLeftCell="B1" zoomScale="130" zoomScaleNormal="130" workbookViewId="0">
      <pane ySplit="4" topLeftCell="A5" activePane="bottomLeft" state="frozen"/>
      <selection activeCell="B1" sqref="B1"/>
      <selection pane="bottomLeft" activeCell="F2" sqref="F2"/>
    </sheetView>
  </sheetViews>
  <sheetFormatPr defaultColWidth="0" defaultRowHeight="19.95" customHeight="1" zeroHeight="1" x14ac:dyDescent="0.3"/>
  <cols>
    <col min="1" max="1" width="8.88671875" style="93" hidden="1" customWidth="1"/>
    <col min="2" max="2" width="4.77734375" style="30" customWidth="1"/>
    <col min="3" max="3" width="5.77734375" style="29" customWidth="1"/>
    <col min="4" max="4" width="24.77734375" style="30" customWidth="1"/>
    <col min="5" max="5" width="8.88671875" style="30" customWidth="1"/>
    <col min="6" max="6" width="20.77734375" style="30" customWidth="1"/>
    <col min="7" max="15" width="8.88671875" style="30" customWidth="1"/>
    <col min="16" max="17" width="8.88671875" customWidth="1"/>
    <col min="18" max="20" width="8.88671875" style="30" customWidth="1"/>
    <col min="21" max="16384" width="8.88671875" style="30" hidden="1"/>
  </cols>
  <sheetData>
    <row r="1" spans="1:18" ht="19.95" customHeight="1" x14ac:dyDescent="0.3">
      <c r="C1" s="31" t="s">
        <v>436</v>
      </c>
      <c r="N1" s="92" t="s">
        <v>404</v>
      </c>
      <c r="O1" s="106">
        <f>Tables!F13</f>
        <v>45931</v>
      </c>
      <c r="P1" s="106"/>
    </row>
    <row r="2" spans="1:18" ht="19.95" customHeight="1" x14ac:dyDescent="0.3">
      <c r="A2" s="95">
        <f>IF(OR(F2="I ACCEPT",F2="I DO NOT ACCEPT"),1,2)</f>
        <v>2</v>
      </c>
      <c r="E2" s="92" t="s">
        <v>405</v>
      </c>
      <c r="F2" s="94" t="s">
        <v>400</v>
      </c>
      <c r="N2" s="92" t="s">
        <v>406</v>
      </c>
      <c r="O2" s="106">
        <f>Tables!B6</f>
        <v>46296</v>
      </c>
      <c r="P2" s="106"/>
    </row>
    <row r="3" spans="1:18" ht="19.95" customHeight="1" x14ac:dyDescent="0.3">
      <c r="A3" s="95">
        <f ca="1">IF(F3="Workbook is Locked and Unavailable",2,1)</f>
        <v>2</v>
      </c>
      <c r="E3" s="92" t="s">
        <v>407</v>
      </c>
      <c r="F3" s="107" t="str">
        <f ca="1">IF(Tables!$B$8,"Workbook is Active","Workbook is Locked and Unavailable")</f>
        <v>Workbook is Locked and Unavailable</v>
      </c>
      <c r="G3" s="107"/>
      <c r="H3" s="107"/>
    </row>
    <row r="4" spans="1:18" ht="19.95" hidden="1" customHeight="1" x14ac:dyDescent="0.3">
      <c r="B4" s="93"/>
      <c r="C4" s="97"/>
      <c r="D4" s="93"/>
      <c r="E4" s="101" t="s">
        <v>409</v>
      </c>
      <c r="F4" s="102"/>
      <c r="G4" s="93"/>
      <c r="H4" s="93"/>
      <c r="I4" s="93"/>
      <c r="J4" s="93"/>
      <c r="K4" s="93"/>
      <c r="L4" s="93"/>
      <c r="M4" s="93"/>
      <c r="N4" s="93"/>
      <c r="O4" s="93"/>
      <c r="P4" s="93"/>
      <c r="Q4" s="93"/>
      <c r="R4" s="93"/>
    </row>
    <row r="5" spans="1:18" ht="19.95" customHeight="1" x14ac:dyDescent="0.3">
      <c r="E5" s="92"/>
    </row>
    <row r="6" spans="1:18" ht="19.95" customHeight="1" x14ac:dyDescent="0.3">
      <c r="D6" s="99"/>
      <c r="E6" s="99" t="s">
        <v>408</v>
      </c>
      <c r="F6" s="30" t="s">
        <v>437</v>
      </c>
    </row>
    <row r="7" spans="1:18" ht="19.95" customHeight="1" x14ac:dyDescent="0.3">
      <c r="D7" s="99"/>
      <c r="E7" s="100"/>
      <c r="F7" s="30" t="str">
        <f>"By clicking I ACCEPT above, you represent that you are (a) preparing a post-construction submittal for "&amp;Tables!$F$30&amp;" and/or"</f>
        <v>By clicking I ACCEPT above, you represent that you are (a) preparing a post-construction submittal for the City of Prattville and/or</v>
      </c>
    </row>
    <row r="8" spans="1:18" ht="19.95" customHeight="1" x14ac:dyDescent="0.3">
      <c r="D8" s="99"/>
      <c r="E8" s="100"/>
      <c r="F8" s="30" t="s">
        <v>438</v>
      </c>
    </row>
    <row r="9" spans="1:18" ht="19.95" customHeight="1" x14ac:dyDescent="0.3">
      <c r="D9" s="99"/>
      <c r="E9" s="100"/>
      <c r="F9" s="30" t="s">
        <v>439</v>
      </c>
    </row>
    <row r="10" spans="1:18" ht="19.95" customHeight="1" x14ac:dyDescent="0.3">
      <c r="D10" s="99"/>
      <c r="E10" s="100"/>
    </row>
    <row r="11" spans="1:18" ht="19.95" customHeight="1" x14ac:dyDescent="0.3">
      <c r="D11" s="99">
        <v>1</v>
      </c>
      <c r="E11" s="8" t="s">
        <v>440</v>
      </c>
    </row>
    <row r="12" spans="1:18" ht="19.95" customHeight="1" x14ac:dyDescent="0.3">
      <c r="A12" s="96"/>
      <c r="D12" s="99"/>
      <c r="E12" s="100"/>
      <c r="F12" s="30" t="s">
        <v>410</v>
      </c>
    </row>
    <row r="13" spans="1:18" ht="19.95" customHeight="1" x14ac:dyDescent="0.3">
      <c r="D13" s="99"/>
      <c r="E13" s="100"/>
      <c r="F13" s="30" t="str">
        <f>"and submit post-construction application materials to "&amp;Tables!$F$30&amp;" and for the User's internal recordkeeping for those"</f>
        <v>and submit post-construction application materials to the City of Prattville and for the User's internal recordkeeping for those</v>
      </c>
      <c r="P13" s="30"/>
      <c r="Q13" s="30"/>
    </row>
    <row r="14" spans="1:18" ht="19.95" customHeight="1" x14ac:dyDescent="0.3">
      <c r="D14" s="99"/>
      <c r="E14" s="100"/>
      <c r="F14" s="30" t="s">
        <v>411</v>
      </c>
      <c r="P14" s="30"/>
      <c r="Q14" s="30"/>
    </row>
    <row r="15" spans="1:18" ht="19.95" customHeight="1" x14ac:dyDescent="0.3">
      <c r="C15" s="31"/>
      <c r="D15" s="99"/>
      <c r="E15" s="100"/>
      <c r="F15" s="30" t="s">
        <v>441</v>
      </c>
    </row>
    <row r="16" spans="1:18" ht="19.95" customHeight="1" x14ac:dyDescent="0.3">
      <c r="C16" s="31"/>
      <c r="D16" s="99">
        <v>2</v>
      </c>
      <c r="E16" s="8" t="s">
        <v>412</v>
      </c>
    </row>
    <row r="17" spans="4:12" ht="19.95" customHeight="1" x14ac:dyDescent="0.3">
      <c r="D17" s="99"/>
      <c r="E17" s="100"/>
      <c r="F17" s="30" t="s">
        <v>413</v>
      </c>
      <c r="G17" s="98"/>
      <c r="H17" s="98"/>
      <c r="I17" s="98"/>
      <c r="J17" s="98"/>
      <c r="K17" s="98"/>
      <c r="L17" s="98"/>
    </row>
    <row r="18" spans="4:12" ht="19.95" customHeight="1" x14ac:dyDescent="0.3">
      <c r="D18" s="99"/>
      <c r="E18" s="100"/>
      <c r="F18" s="30" t="s">
        <v>414</v>
      </c>
      <c r="G18" s="98"/>
      <c r="H18" s="98"/>
      <c r="I18" s="98"/>
      <c r="J18" s="98"/>
      <c r="K18" s="98"/>
      <c r="L18" s="98"/>
    </row>
    <row r="19" spans="4:12" ht="19.95" customHeight="1" x14ac:dyDescent="0.3">
      <c r="D19" s="99">
        <v>3</v>
      </c>
      <c r="E19" s="100" t="s">
        <v>415</v>
      </c>
    </row>
    <row r="20" spans="4:12" ht="19.95" customHeight="1" x14ac:dyDescent="0.3">
      <c r="D20" s="99"/>
      <c r="E20" s="100"/>
      <c r="F20" s="30" t="s">
        <v>431</v>
      </c>
    </row>
    <row r="21" spans="4:12" ht="19.95" customHeight="1" x14ac:dyDescent="0.3">
      <c r="D21" s="99"/>
      <c r="E21" s="100"/>
      <c r="F21" s="30" t="s">
        <v>442</v>
      </c>
    </row>
    <row r="22" spans="4:12" ht="19.95" customHeight="1" x14ac:dyDescent="0.3">
      <c r="D22" s="99"/>
      <c r="E22" s="100"/>
      <c r="F22" s="30" t="str">
        <f>"forms to the "&amp;Tables!$F$23&amp;" as intended.  The "&amp;Tables!$F$23&amp;" may host and distribute the unmodified Tool to prospective submitters for"</f>
        <v>forms to the City as intended.  The City may host and distribute the unmodified Tool to prospective submitters for</v>
      </c>
      <c r="G22" s="35"/>
      <c r="H22" s="35"/>
      <c r="I22" s="35"/>
      <c r="J22" s="35"/>
      <c r="K22" s="35"/>
      <c r="L22" s="35"/>
    </row>
    <row r="23" spans="4:12" ht="19.95" customHeight="1" x14ac:dyDescent="0.3">
      <c r="D23" s="99"/>
      <c r="E23" s="100"/>
      <c r="F23" s="30" t="s">
        <v>443</v>
      </c>
      <c r="G23" s="35"/>
      <c r="H23" s="35"/>
      <c r="I23" s="35"/>
      <c r="J23" s="35"/>
      <c r="K23" s="35"/>
      <c r="L23" s="35"/>
    </row>
    <row r="24" spans="4:12" ht="19.95" customHeight="1" x14ac:dyDescent="0.3">
      <c r="D24" s="99">
        <v>4</v>
      </c>
      <c r="E24" s="100" t="s">
        <v>416</v>
      </c>
      <c r="G24" s="35"/>
      <c r="H24" s="35"/>
      <c r="I24" s="35"/>
      <c r="J24" s="35"/>
      <c r="K24" s="35"/>
      <c r="L24" s="35"/>
    </row>
    <row r="25" spans="4:12" ht="19.95" customHeight="1" x14ac:dyDescent="0.3">
      <c r="D25" s="99"/>
      <c r="E25" s="100"/>
      <c r="F25" s="30" t="s">
        <v>432</v>
      </c>
      <c r="G25" s="34"/>
      <c r="H25" s="34"/>
      <c r="I25" s="34"/>
      <c r="J25" s="34"/>
      <c r="K25" s="34"/>
      <c r="L25" s="34"/>
    </row>
    <row r="26" spans="4:12" ht="19.95" customHeight="1" x14ac:dyDescent="0.3">
      <c r="D26" s="99"/>
      <c r="E26" s="100"/>
      <c r="F26" s="30" t="s">
        <v>444</v>
      </c>
      <c r="G26" s="34"/>
      <c r="H26" s="34"/>
      <c r="I26" s="34"/>
      <c r="J26" s="34"/>
      <c r="K26" s="34"/>
      <c r="L26" s="34"/>
    </row>
    <row r="27" spans="4:12" ht="19.95" customHeight="1" x14ac:dyDescent="0.3">
      <c r="D27" s="99"/>
      <c r="E27" s="100"/>
      <c r="F27" s="30" t="s">
        <v>445</v>
      </c>
      <c r="G27" s="34"/>
      <c r="H27" s="34"/>
      <c r="I27" s="34"/>
      <c r="J27" s="34"/>
      <c r="K27" s="34"/>
      <c r="L27" s="34"/>
    </row>
    <row r="28" spans="4:12" ht="19.95" customHeight="1" x14ac:dyDescent="0.3">
      <c r="D28" s="99">
        <v>5</v>
      </c>
      <c r="E28" s="100" t="s">
        <v>417</v>
      </c>
      <c r="G28" s="35"/>
      <c r="H28" s="35"/>
      <c r="I28" s="35"/>
      <c r="J28" s="35"/>
      <c r="K28" s="35"/>
      <c r="L28" s="35"/>
    </row>
    <row r="29" spans="4:12" ht="19.95" customHeight="1" x14ac:dyDescent="0.3">
      <c r="D29" s="99"/>
      <c r="E29" s="100"/>
      <c r="F29" s="30" t="str">
        <f>"Outputs and application materials generated with the Tool may be public records of "&amp;Tables!$F$30&amp;"; the Tool itself"</f>
        <v>Outputs and application materials generated with the Tool may be public records of the City of Prattville; the Tool itself</v>
      </c>
      <c r="G29" s="35"/>
      <c r="H29" s="35"/>
      <c r="I29" s="35"/>
      <c r="J29" s="35"/>
      <c r="K29" s="35"/>
      <c r="L29" s="35"/>
    </row>
    <row r="30" spans="4:12" ht="19.95" customHeight="1" x14ac:dyDescent="0.3">
      <c r="D30" s="99"/>
      <c r="E30" s="100"/>
      <c r="F30" s="30" t="s">
        <v>446</v>
      </c>
      <c r="G30" s="35"/>
      <c r="H30" s="35"/>
      <c r="I30" s="35"/>
      <c r="J30" s="35"/>
      <c r="K30" s="35"/>
      <c r="L30" s="35"/>
    </row>
    <row r="31" spans="4:12" ht="19.95" customHeight="1" x14ac:dyDescent="0.3">
      <c r="D31" s="99">
        <v>6</v>
      </c>
      <c r="E31" s="100" t="s">
        <v>447</v>
      </c>
      <c r="G31" s="35"/>
      <c r="H31" s="35"/>
      <c r="I31" s="35"/>
      <c r="J31" s="35"/>
      <c r="K31" s="35"/>
      <c r="L31" s="35"/>
    </row>
    <row r="32" spans="4:12" ht="19.95" customHeight="1" x14ac:dyDescent="0.3">
      <c r="D32" s="99"/>
      <c r="E32" s="100"/>
      <c r="F32" s="30" t="str">
        <f>"The Tool is a convenience aid and does not constitute engineering, legal or compliance advice. The "&amp;Tables!$F$30&amp;"'s standards and"</f>
        <v>The Tool is a convenience aid and does not constitute engineering, legal or compliance advice. The the City of Prattville's standards and</v>
      </c>
      <c r="G32" s="35"/>
      <c r="H32" s="35"/>
      <c r="I32" s="35"/>
      <c r="J32" s="35"/>
      <c r="K32" s="35"/>
      <c r="L32" s="35"/>
    </row>
    <row r="33" spans="4:12" ht="19.95" customHeight="1" x14ac:dyDescent="0.3">
      <c r="D33" s="99"/>
      <c r="E33" s="100"/>
      <c r="F33" s="30" t="s">
        <v>448</v>
      </c>
      <c r="G33" s="35"/>
      <c r="H33" s="35"/>
      <c r="I33" s="35"/>
      <c r="J33" s="35"/>
      <c r="K33" s="35"/>
      <c r="L33" s="35"/>
    </row>
    <row r="34" spans="4:12" ht="19.95" customHeight="1" x14ac:dyDescent="0.3">
      <c r="D34" s="99">
        <v>7</v>
      </c>
      <c r="E34" s="100" t="s">
        <v>418</v>
      </c>
      <c r="G34" s="35"/>
      <c r="H34" s="35"/>
      <c r="I34" s="35"/>
      <c r="J34" s="35"/>
      <c r="K34" s="35"/>
      <c r="L34" s="35"/>
    </row>
    <row r="35" spans="4:12" ht="19.95" customHeight="1" x14ac:dyDescent="0.3">
      <c r="D35" s="99"/>
      <c r="E35" s="100"/>
      <c r="F35" s="30" t="s">
        <v>433</v>
      </c>
      <c r="G35" s="35"/>
      <c r="H35" s="35"/>
      <c r="I35" s="35"/>
      <c r="J35" s="35"/>
      <c r="K35" s="35"/>
      <c r="L35" s="35"/>
    </row>
    <row r="36" spans="4:12" ht="19.95" customHeight="1" x14ac:dyDescent="0.3">
      <c r="D36" s="99"/>
      <c r="E36" s="100"/>
      <c r="F36" s="30" t="s">
        <v>449</v>
      </c>
      <c r="G36" s="35"/>
      <c r="H36" s="35"/>
      <c r="I36" s="35"/>
      <c r="J36" s="35"/>
      <c r="K36" s="35"/>
      <c r="L36" s="35"/>
    </row>
    <row r="37" spans="4:12" ht="19.95" customHeight="1" x14ac:dyDescent="0.3">
      <c r="D37" s="99"/>
      <c r="E37" s="100"/>
      <c r="F37" s="30" t="s">
        <v>434</v>
      </c>
      <c r="G37" s="35"/>
      <c r="H37" s="35"/>
      <c r="I37" s="35"/>
      <c r="J37" s="35"/>
      <c r="K37" s="35"/>
      <c r="L37" s="35"/>
    </row>
    <row r="38" spans="4:12" ht="19.95" customHeight="1" x14ac:dyDescent="0.3">
      <c r="D38" s="99">
        <v>8</v>
      </c>
      <c r="E38" s="100" t="s">
        <v>419</v>
      </c>
    </row>
    <row r="39" spans="4:12" ht="19.95" customHeight="1" x14ac:dyDescent="0.3">
      <c r="D39" s="99"/>
      <c r="E39" s="100"/>
      <c r="F39" s="30" t="s">
        <v>420</v>
      </c>
      <c r="G39" s="35"/>
      <c r="H39" s="35"/>
      <c r="I39" s="35"/>
      <c r="J39" s="35"/>
      <c r="K39" s="35"/>
      <c r="L39" s="35"/>
    </row>
    <row r="40" spans="4:12" ht="19.95" customHeight="1" x14ac:dyDescent="0.3">
      <c r="D40" s="99"/>
      <c r="E40" s="100"/>
      <c r="F40" s="30" t="s">
        <v>421</v>
      </c>
      <c r="G40" s="35"/>
      <c r="H40" s="35"/>
      <c r="I40" s="35"/>
      <c r="J40" s="35"/>
      <c r="K40" s="35"/>
      <c r="L40" s="35"/>
    </row>
    <row r="41" spans="4:12" ht="19.95" customHeight="1" x14ac:dyDescent="0.3">
      <c r="D41" s="99">
        <v>9</v>
      </c>
      <c r="E41" s="100" t="s">
        <v>450</v>
      </c>
      <c r="G41" s="35"/>
      <c r="H41" s="35"/>
      <c r="I41" s="35"/>
      <c r="J41" s="35"/>
      <c r="K41" s="35"/>
      <c r="L41" s="35"/>
    </row>
    <row r="42" spans="4:12" ht="19.95" customHeight="1" x14ac:dyDescent="0.3">
      <c r="D42" s="99"/>
      <c r="E42" s="100"/>
      <c r="F42" s="30" t="s">
        <v>451</v>
      </c>
      <c r="G42" s="35"/>
      <c r="H42" s="35"/>
      <c r="I42" s="35"/>
      <c r="J42" s="35"/>
      <c r="K42" s="35"/>
      <c r="L42" s="35"/>
    </row>
    <row r="43" spans="4:12" ht="19.95" customHeight="1" x14ac:dyDescent="0.3">
      <c r="D43" s="99">
        <v>10</v>
      </c>
      <c r="E43" s="100" t="s">
        <v>452</v>
      </c>
      <c r="G43" s="35"/>
      <c r="H43" s="35"/>
      <c r="I43" s="35"/>
      <c r="J43" s="35"/>
      <c r="K43" s="35"/>
      <c r="L43" s="35"/>
    </row>
    <row r="44" spans="4:12" ht="19.95" customHeight="1" x14ac:dyDescent="0.3">
      <c r="D44" s="99"/>
      <c r="E44" s="100"/>
      <c r="F44" s="30" t="s">
        <v>453</v>
      </c>
      <c r="G44" s="35"/>
      <c r="H44" s="35"/>
      <c r="I44" s="35"/>
      <c r="J44" s="35"/>
      <c r="K44" s="35"/>
      <c r="L44" s="35"/>
    </row>
    <row r="45" spans="4:12" ht="19.95" customHeight="1" x14ac:dyDescent="0.3">
      <c r="D45" s="99"/>
      <c r="E45" s="100"/>
      <c r="F45" s="30" t="s">
        <v>454</v>
      </c>
      <c r="G45" s="35"/>
      <c r="H45" s="35"/>
      <c r="I45" s="35"/>
      <c r="J45" s="35"/>
      <c r="K45" s="35"/>
      <c r="L45" s="35"/>
    </row>
    <row r="46" spans="4:12" ht="19.95" customHeight="1" x14ac:dyDescent="0.3">
      <c r="D46" s="99">
        <v>11</v>
      </c>
      <c r="E46" s="100" t="s">
        <v>455</v>
      </c>
    </row>
    <row r="47" spans="4:12" ht="19.95" customHeight="1" x14ac:dyDescent="0.3">
      <c r="D47" s="99"/>
      <c r="E47" s="100"/>
      <c r="F47" s="30" t="s">
        <v>456</v>
      </c>
    </row>
    <row r="48" spans="4:12" ht="19.95" customHeight="1" x14ac:dyDescent="0.3">
      <c r="D48" s="99"/>
      <c r="E48" s="100"/>
      <c r="F48" s="30" t="s">
        <v>457</v>
      </c>
    </row>
    <row r="49" spans="4:6" ht="19.95" customHeight="1" x14ac:dyDescent="0.3">
      <c r="D49" s="99"/>
      <c r="E49" s="100"/>
      <c r="F49" s="30" t="s">
        <v>458</v>
      </c>
    </row>
    <row r="50" spans="4:6" ht="19.95" customHeight="1" x14ac:dyDescent="0.3">
      <c r="D50" s="99"/>
      <c r="E50" s="100"/>
      <c r="F50" s="30" t="s">
        <v>459</v>
      </c>
    </row>
    <row r="51" spans="4:6" ht="19.95" customHeight="1" x14ac:dyDescent="0.3">
      <c r="D51" s="99">
        <v>12</v>
      </c>
      <c r="E51" s="100" t="s">
        <v>422</v>
      </c>
    </row>
    <row r="52" spans="4:6" ht="19.95" customHeight="1" x14ac:dyDescent="0.3">
      <c r="D52" s="99"/>
      <c r="E52" s="100"/>
      <c r="F52" s="30" t="s">
        <v>460</v>
      </c>
    </row>
    <row r="53" spans="4:6" ht="19.95" customHeight="1" x14ac:dyDescent="0.3"/>
    <row r="54" spans="4:6" ht="19.95" customHeight="1" x14ac:dyDescent="0.3"/>
    <row r="55" spans="4:6" ht="19.95" customHeight="1" x14ac:dyDescent="0.3"/>
    <row r="56" spans="4:6" ht="19.95" customHeight="1" x14ac:dyDescent="0.3"/>
    <row r="57" spans="4:6" ht="19.95" customHeight="1" x14ac:dyDescent="0.3"/>
    <row r="58" spans="4:6" ht="19.95" customHeight="1" x14ac:dyDescent="0.3"/>
    <row r="59" spans="4:6" ht="19.95" customHeight="1" x14ac:dyDescent="0.3"/>
    <row r="60" spans="4:6" ht="19.95" customHeight="1" x14ac:dyDescent="0.3"/>
  </sheetData>
  <sheetProtection algorithmName="SHA-512" hashValue="24rCCqYE/+GM/0ptMzM0ArvASUQV9yxvhFFqlW8w72NMfyWiJ/eF2d0dfx7UUxs1ui41JxVgST4+zdYesS5crg==" saltValue="9OXDksHK8s4TvGde0OQumA==" spinCount="100000" sheet="1" objects="1" scenarios="1" selectLockedCells="1"/>
  <mergeCells count="3">
    <mergeCell ref="O1:P1"/>
    <mergeCell ref="O2:P2"/>
    <mergeCell ref="F3:H3"/>
  </mergeCells>
  <conditionalFormatting sqref="F2">
    <cfRule type="expression" dxfId="402" priority="661">
      <formula>$A$2=2</formula>
    </cfRule>
  </conditionalFormatting>
  <conditionalFormatting sqref="F3:H3">
    <cfRule type="expression" dxfId="401" priority="662">
      <formula>$A$3=2</formula>
    </cfRule>
    <cfRule type="expression" dxfId="400" priority="663">
      <formula>$A$3=2</formula>
    </cfRule>
  </conditionalFormatting>
  <pageMargins left="0.2" right="0.2" top="0.5" bottom="0.25" header="0.3" footer="0.3"/>
  <pageSetup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E75D06F-E404-433B-815B-E49A260E21E5}">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815BC-DA1B-4AC9-9943-DE71D1B69F0D}">
  <sheetPr codeName="Sheet9">
    <tabColor theme="2" tint="-0.499984740745262"/>
    <pageSetUpPr fitToPage="1"/>
  </sheetPr>
  <dimension ref="A1:V57"/>
  <sheetViews>
    <sheetView showGridLines="0" showRowColHeaders="0" zoomScale="130" zoomScaleNormal="130" workbookViewId="0"/>
  </sheetViews>
  <sheetFormatPr defaultColWidth="0" defaultRowHeight="0" customHeight="1" zeroHeight="1" x14ac:dyDescent="0.3"/>
  <cols>
    <col min="1" max="1" width="2.77734375" style="30" customWidth="1"/>
    <col min="2" max="2" width="5.77734375" style="29" customWidth="1"/>
    <col min="3" max="8" width="2.77734375" style="30" customWidth="1"/>
    <col min="9" max="10" width="8.88671875" style="30" customWidth="1"/>
    <col min="11" max="11" width="20.77734375" style="30" customWidth="1"/>
    <col min="12" max="21" width="8.88671875" style="30" customWidth="1"/>
    <col min="22" max="22" width="0" style="30" hidden="1" customWidth="1"/>
    <col min="23" max="16384" width="8.88671875" style="30" hidden="1"/>
  </cols>
  <sheetData>
    <row r="1" spans="2:17" ht="19.95" customHeight="1" x14ac:dyDescent="0.3"/>
    <row r="2" spans="2:17" ht="19.95" customHeight="1" x14ac:dyDescent="0.3">
      <c r="B2" s="31" t="s">
        <v>22</v>
      </c>
    </row>
    <row r="3" spans="2:17" ht="4.95" customHeight="1" x14ac:dyDescent="0.3">
      <c r="B3" s="31"/>
    </row>
    <row r="4" spans="2:17" ht="19.95" customHeight="1" x14ac:dyDescent="0.3">
      <c r="B4" s="29">
        <v>1</v>
      </c>
      <c r="C4" s="103" t="s">
        <v>463</v>
      </c>
      <c r="D4" s="103"/>
      <c r="E4" s="103"/>
      <c r="F4" s="103"/>
      <c r="G4" s="103"/>
      <c r="H4" s="103"/>
      <c r="I4" s="103"/>
      <c r="J4" s="103"/>
      <c r="K4" s="103"/>
      <c r="L4" s="103"/>
      <c r="M4" s="103"/>
      <c r="N4" s="103"/>
      <c r="O4" s="103"/>
      <c r="P4" s="103"/>
      <c r="Q4" s="103"/>
    </row>
    <row r="5" spans="2:17" ht="4.95" customHeight="1" x14ac:dyDescent="0.3">
      <c r="C5" s="103"/>
      <c r="D5" s="103"/>
      <c r="E5" s="103"/>
      <c r="F5" s="103"/>
      <c r="G5" s="103"/>
      <c r="H5" s="103"/>
      <c r="I5" s="103"/>
      <c r="J5" s="103"/>
      <c r="K5" s="103"/>
      <c r="L5" s="103"/>
      <c r="M5" s="103"/>
      <c r="N5" s="103"/>
      <c r="O5" s="103"/>
      <c r="P5" s="103"/>
      <c r="Q5" s="103"/>
    </row>
    <row r="6" spans="2:17" ht="19.95" customHeight="1" x14ac:dyDescent="0.3">
      <c r="B6" s="29">
        <f>B4+1</f>
        <v>2</v>
      </c>
      <c r="C6" s="30" t="s">
        <v>23</v>
      </c>
    </row>
    <row r="7" spans="2:17" ht="19.95" customHeight="1" x14ac:dyDescent="0.3">
      <c r="C7" s="32"/>
      <c r="D7" s="32"/>
      <c r="E7" s="32"/>
      <c r="F7" s="32"/>
      <c r="I7" s="30" t="s">
        <v>21</v>
      </c>
    </row>
    <row r="8" spans="2:17" ht="10.050000000000001" customHeight="1" x14ac:dyDescent="0.3"/>
    <row r="9" spans="2:17" ht="15" customHeight="1" x14ac:dyDescent="0.3">
      <c r="C9" s="33"/>
      <c r="D9" s="33"/>
      <c r="E9" s="33"/>
      <c r="F9" s="33"/>
      <c r="I9" s="108" t="s">
        <v>162</v>
      </c>
      <c r="J9" s="108"/>
      <c r="K9" s="108"/>
      <c r="L9" s="108"/>
      <c r="M9" s="108"/>
      <c r="N9" s="108"/>
      <c r="O9" s="108"/>
      <c r="P9" s="108"/>
      <c r="Q9" s="108"/>
    </row>
    <row r="10" spans="2:17" ht="15" customHeight="1" x14ac:dyDescent="0.3">
      <c r="I10" s="108"/>
      <c r="J10" s="108"/>
      <c r="K10" s="108"/>
      <c r="L10" s="108"/>
      <c r="M10" s="108"/>
      <c r="N10" s="108"/>
      <c r="O10" s="108"/>
      <c r="P10" s="108"/>
      <c r="Q10" s="108"/>
    </row>
    <row r="11" spans="2:17" ht="10.050000000000001" customHeight="1" x14ac:dyDescent="0.3">
      <c r="I11" s="34"/>
      <c r="J11" s="34"/>
      <c r="K11" s="34"/>
      <c r="L11" s="34"/>
      <c r="M11" s="34"/>
      <c r="N11" s="34"/>
      <c r="O11" s="34"/>
      <c r="P11" s="34"/>
      <c r="Q11" s="34"/>
    </row>
    <row r="12" spans="2:17" ht="15" customHeight="1" x14ac:dyDescent="0.3">
      <c r="F12" s="18"/>
      <c r="I12" s="108" t="s">
        <v>200</v>
      </c>
      <c r="J12" s="108"/>
      <c r="K12" s="108"/>
      <c r="L12" s="108"/>
      <c r="M12" s="108"/>
      <c r="N12" s="108"/>
      <c r="O12" s="108"/>
      <c r="P12" s="108"/>
      <c r="Q12" s="108"/>
    </row>
    <row r="13" spans="2:17" ht="15" customHeight="1" x14ac:dyDescent="0.3">
      <c r="I13" s="108"/>
      <c r="J13" s="108"/>
      <c r="K13" s="108"/>
      <c r="L13" s="108"/>
      <c r="M13" s="108"/>
      <c r="N13" s="108"/>
      <c r="O13" s="108"/>
      <c r="P13" s="108"/>
      <c r="Q13" s="108"/>
    </row>
    <row r="14" spans="2:17" ht="15" customHeight="1" x14ac:dyDescent="0.3">
      <c r="I14" s="108"/>
      <c r="J14" s="108"/>
      <c r="K14" s="108"/>
      <c r="L14" s="108"/>
      <c r="M14" s="108"/>
      <c r="N14" s="108"/>
      <c r="O14" s="108"/>
      <c r="P14" s="108"/>
      <c r="Q14" s="108"/>
    </row>
    <row r="15" spans="2:17" ht="15" customHeight="1" x14ac:dyDescent="0.3">
      <c r="I15" s="108"/>
      <c r="J15" s="108"/>
      <c r="K15" s="108"/>
      <c r="L15" s="108"/>
      <c r="M15" s="108"/>
      <c r="N15" s="108"/>
      <c r="O15" s="108"/>
      <c r="P15" s="108"/>
      <c r="Q15" s="108"/>
    </row>
    <row r="16" spans="2:17" ht="10.050000000000001" customHeight="1" x14ac:dyDescent="0.3">
      <c r="I16" s="35"/>
      <c r="J16" s="35"/>
      <c r="K16" s="35"/>
      <c r="L16" s="35"/>
      <c r="M16" s="35"/>
      <c r="N16" s="35"/>
      <c r="O16" s="35"/>
      <c r="P16" s="35"/>
      <c r="Q16" s="35"/>
    </row>
    <row r="17" spans="3:17" ht="15" customHeight="1" x14ac:dyDescent="0.3">
      <c r="C17" s="18"/>
      <c r="D17" s="4" t="s">
        <v>49</v>
      </c>
      <c r="E17" s="4"/>
      <c r="F17" s="18"/>
      <c r="G17" s="4" t="s">
        <v>50</v>
      </c>
      <c r="I17" s="108" t="s">
        <v>99</v>
      </c>
      <c r="J17" s="108"/>
      <c r="K17" s="108"/>
      <c r="L17" s="108"/>
      <c r="M17" s="108"/>
      <c r="N17" s="108"/>
      <c r="O17" s="108"/>
      <c r="P17" s="108"/>
      <c r="Q17" s="108"/>
    </row>
    <row r="18" spans="3:17" ht="15" customHeight="1" x14ac:dyDescent="0.3">
      <c r="I18" s="108"/>
      <c r="J18" s="108"/>
      <c r="K18" s="108"/>
      <c r="L18" s="108"/>
      <c r="M18" s="108"/>
      <c r="N18" s="108"/>
      <c r="O18" s="108"/>
      <c r="P18" s="108"/>
      <c r="Q18" s="108"/>
    </row>
    <row r="19" spans="3:17" ht="10.050000000000001" customHeight="1" x14ac:dyDescent="0.3"/>
    <row r="20" spans="3:17" ht="15" customHeight="1" x14ac:dyDescent="0.3">
      <c r="C20" s="36"/>
      <c r="D20" s="36"/>
      <c r="E20" s="36"/>
      <c r="F20" s="36"/>
      <c r="I20" s="108" t="s">
        <v>159</v>
      </c>
      <c r="J20" s="108"/>
      <c r="K20" s="108"/>
      <c r="L20" s="108"/>
      <c r="M20" s="108"/>
      <c r="N20" s="108"/>
      <c r="O20" s="108"/>
      <c r="P20" s="108"/>
      <c r="Q20" s="108"/>
    </row>
    <row r="21" spans="3:17" ht="15" customHeight="1" x14ac:dyDescent="0.3">
      <c r="I21" s="108"/>
      <c r="J21" s="108"/>
      <c r="K21" s="108"/>
      <c r="L21" s="108"/>
      <c r="M21" s="108"/>
      <c r="N21" s="108"/>
      <c r="O21" s="108"/>
      <c r="P21" s="108"/>
      <c r="Q21" s="108"/>
    </row>
    <row r="22" spans="3:17" ht="15" customHeight="1" x14ac:dyDescent="0.3">
      <c r="I22" s="108"/>
      <c r="J22" s="108"/>
      <c r="K22" s="108"/>
      <c r="L22" s="108"/>
      <c r="M22" s="108"/>
      <c r="N22" s="108"/>
      <c r="O22" s="108"/>
      <c r="P22" s="108"/>
      <c r="Q22" s="108"/>
    </row>
    <row r="23" spans="3:17" ht="19.95" customHeight="1" x14ac:dyDescent="0.3">
      <c r="I23" s="108"/>
      <c r="J23" s="108"/>
      <c r="K23" s="108"/>
      <c r="L23" s="108"/>
      <c r="M23" s="108"/>
      <c r="N23" s="108"/>
      <c r="O23" s="108"/>
      <c r="P23" s="108"/>
      <c r="Q23" s="108"/>
    </row>
    <row r="24" spans="3:17" ht="10.050000000000001" customHeight="1" x14ac:dyDescent="0.3">
      <c r="I24" s="35"/>
      <c r="J24" s="35"/>
      <c r="K24" s="35"/>
      <c r="L24" s="35"/>
      <c r="M24" s="35"/>
      <c r="N24" s="35"/>
      <c r="O24" s="35"/>
      <c r="P24" s="35"/>
      <c r="Q24" s="35"/>
    </row>
    <row r="25" spans="3:17" ht="15" customHeight="1" x14ac:dyDescent="0.3">
      <c r="C25" s="37"/>
      <c r="D25" s="37"/>
      <c r="E25" s="37"/>
      <c r="F25" s="37"/>
      <c r="I25" s="108" t="s">
        <v>45</v>
      </c>
      <c r="J25" s="108"/>
      <c r="K25" s="108"/>
      <c r="L25" s="108"/>
      <c r="M25" s="108"/>
      <c r="N25" s="108"/>
      <c r="O25" s="108"/>
      <c r="P25" s="108"/>
      <c r="Q25" s="108"/>
    </row>
    <row r="26" spans="3:17" ht="15" customHeight="1" x14ac:dyDescent="0.3">
      <c r="I26" s="108"/>
      <c r="J26" s="108"/>
      <c r="K26" s="108"/>
      <c r="L26" s="108"/>
      <c r="M26" s="108"/>
      <c r="N26" s="108"/>
      <c r="O26" s="108"/>
      <c r="P26" s="108"/>
      <c r="Q26" s="108"/>
    </row>
    <row r="27" spans="3:17" ht="10.050000000000001" customHeight="1" x14ac:dyDescent="0.3"/>
    <row r="28" spans="3:17" ht="19.95" customHeight="1" x14ac:dyDescent="0.3">
      <c r="C28" s="38" t="s">
        <v>17</v>
      </c>
      <c r="D28" s="38"/>
      <c r="E28" s="38"/>
      <c r="F28" s="38"/>
      <c r="I28" s="30" t="s">
        <v>174</v>
      </c>
    </row>
    <row r="29" spans="3:17" ht="10.050000000000001" customHeight="1" x14ac:dyDescent="0.3"/>
    <row r="30" spans="3:17" ht="19.95" customHeight="1" x14ac:dyDescent="0.3">
      <c r="C30" s="8" t="s">
        <v>18</v>
      </c>
      <c r="D30" s="8"/>
      <c r="E30" s="8"/>
      <c r="F30" s="8"/>
      <c r="I30" s="30" t="s">
        <v>25</v>
      </c>
    </row>
    <row r="31" spans="3:17" ht="10.050000000000001" customHeight="1" x14ac:dyDescent="0.3"/>
    <row r="32" spans="3:17" ht="19.95" customHeight="1" x14ac:dyDescent="0.3">
      <c r="C32" s="8" t="s">
        <v>10</v>
      </c>
      <c r="D32" s="8"/>
      <c r="E32" s="8"/>
      <c r="F32" s="8"/>
      <c r="I32" s="30" t="s">
        <v>46</v>
      </c>
    </row>
    <row r="33" spans="2:17" ht="10.050000000000001" customHeight="1" x14ac:dyDescent="0.3"/>
    <row r="34" spans="2:17" ht="19.95" customHeight="1" x14ac:dyDescent="0.3">
      <c r="B34" s="29">
        <f>B6+1</f>
        <v>3</v>
      </c>
      <c r="C34" s="30" t="s">
        <v>100</v>
      </c>
    </row>
    <row r="35" spans="2:17" ht="19.95" customHeight="1" x14ac:dyDescent="0.3">
      <c r="B35" s="29">
        <f>B34+1</f>
        <v>4</v>
      </c>
      <c r="C35" s="108" t="s">
        <v>101</v>
      </c>
      <c r="D35" s="108"/>
      <c r="E35" s="108"/>
      <c r="F35" s="108"/>
      <c r="G35" s="108"/>
      <c r="H35" s="108"/>
      <c r="I35" s="108"/>
      <c r="J35" s="108"/>
      <c r="K35" s="108"/>
      <c r="L35" s="108"/>
      <c r="M35" s="108"/>
      <c r="N35" s="108"/>
      <c r="O35" s="108"/>
      <c r="P35" s="108"/>
      <c r="Q35" s="108"/>
    </row>
    <row r="36" spans="2:17" ht="15" customHeight="1" x14ac:dyDescent="0.3">
      <c r="C36" s="108"/>
      <c r="D36" s="108"/>
      <c r="E36" s="108"/>
      <c r="F36" s="108"/>
      <c r="G36" s="108"/>
      <c r="H36" s="108"/>
      <c r="I36" s="108"/>
      <c r="J36" s="108"/>
      <c r="K36" s="108"/>
      <c r="L36" s="108"/>
      <c r="M36" s="108"/>
      <c r="N36" s="108"/>
      <c r="O36" s="108"/>
      <c r="P36" s="108"/>
      <c r="Q36" s="108"/>
    </row>
    <row r="37" spans="2:17" ht="19.95" customHeight="1" x14ac:dyDescent="0.3">
      <c r="B37" s="29">
        <v>5</v>
      </c>
      <c r="C37" s="109" t="s">
        <v>102</v>
      </c>
      <c r="D37" s="109"/>
      <c r="E37" s="109"/>
      <c r="F37" s="109"/>
      <c r="G37" s="109"/>
      <c r="H37" s="109"/>
      <c r="I37" s="109"/>
      <c r="J37" s="109"/>
      <c r="K37" s="109"/>
      <c r="L37" s="109"/>
      <c r="M37" s="109"/>
      <c r="N37" s="109"/>
      <c r="O37" s="109"/>
      <c r="P37" s="109"/>
      <c r="Q37" s="109"/>
    </row>
    <row r="38" spans="2:17" ht="19.95" customHeight="1" x14ac:dyDescent="0.3">
      <c r="C38" s="109"/>
      <c r="D38" s="109"/>
      <c r="E38" s="109"/>
      <c r="F38" s="109"/>
      <c r="G38" s="109"/>
      <c r="H38" s="109"/>
      <c r="I38" s="109"/>
      <c r="J38" s="109"/>
      <c r="K38" s="109"/>
      <c r="L38" s="109"/>
      <c r="M38" s="109"/>
      <c r="N38" s="109"/>
      <c r="O38" s="109"/>
      <c r="P38" s="109"/>
      <c r="Q38" s="109"/>
    </row>
    <row r="39" spans="2:17" ht="12" customHeight="1" x14ac:dyDescent="0.3">
      <c r="C39" s="109"/>
      <c r="D39" s="109"/>
      <c r="E39" s="109"/>
      <c r="F39" s="109"/>
      <c r="G39" s="109"/>
      <c r="H39" s="109"/>
      <c r="I39" s="109"/>
      <c r="J39" s="109"/>
      <c r="K39" s="109"/>
      <c r="L39" s="109"/>
      <c r="M39" s="109"/>
      <c r="N39" s="109"/>
      <c r="O39" s="109"/>
      <c r="P39" s="109"/>
      <c r="Q39" s="109"/>
    </row>
    <row r="40" spans="2:17" ht="19.95" customHeight="1" x14ac:dyDescent="0.3">
      <c r="B40" s="29">
        <v>6</v>
      </c>
      <c r="C40" s="30" t="s">
        <v>154</v>
      </c>
    </row>
    <row r="41" spans="2:17" ht="19.95" customHeight="1" x14ac:dyDescent="0.3"/>
    <row r="42" spans="2:17" ht="19.95" customHeight="1" x14ac:dyDescent="0.3"/>
    <row r="43" spans="2:17" ht="19.95" customHeight="1" x14ac:dyDescent="0.3"/>
    <row r="44" spans="2:17" ht="19.95" customHeight="1" x14ac:dyDescent="0.3"/>
    <row r="45" spans="2:17" ht="19.95" customHeight="1" x14ac:dyDescent="0.3"/>
    <row r="46" spans="2:17" ht="19.95" customHeight="1" x14ac:dyDescent="0.3"/>
    <row r="47" spans="2:17" ht="19.95" customHeight="1" x14ac:dyDescent="0.3"/>
    <row r="48" spans="2:17" ht="19.95" customHeight="1" x14ac:dyDescent="0.3"/>
    <row r="49" ht="19.95" customHeight="1" x14ac:dyDescent="0.3"/>
    <row r="50" ht="19.95" customHeight="1" x14ac:dyDescent="0.3"/>
    <row r="51" ht="19.95" customHeight="1" x14ac:dyDescent="0.3"/>
    <row r="52" ht="19.95" customHeight="1" x14ac:dyDescent="0.3"/>
    <row r="53" ht="19.95" customHeight="1" x14ac:dyDescent="0.3"/>
    <row r="54" ht="19.95" customHeight="1" x14ac:dyDescent="0.3"/>
    <row r="55" ht="19.95" customHeight="1" x14ac:dyDescent="0.3"/>
    <row r="56" ht="19.95" customHeight="1" x14ac:dyDescent="0.3"/>
    <row r="57" ht="19.95" customHeight="1" x14ac:dyDescent="0.3"/>
  </sheetData>
  <sheetProtection algorithmName="SHA-512" hashValue="NCcWTKM+FInKq2IiH9nbqOgj+9jXkDA7gh/Jbb68SuncTECw2sGuaiKeTLkIjfMc/4FFncIDfAw+E//vbSZx9w==" saltValue="Bn94ekfWOhaXMd1T4s/QzQ==" spinCount="100000" sheet="1" objects="1" scenarios="1" selectLockedCells="1"/>
  <mergeCells count="7">
    <mergeCell ref="I25:Q26"/>
    <mergeCell ref="C35:Q36"/>
    <mergeCell ref="C37:Q39"/>
    <mergeCell ref="I9:Q10"/>
    <mergeCell ref="I12:Q15"/>
    <mergeCell ref="I17:Q18"/>
    <mergeCell ref="I20:Q23"/>
  </mergeCells>
  <conditionalFormatting sqref="C17">
    <cfRule type="expression" dxfId="399" priority="5">
      <formula>ISBLANK(C17)</formula>
    </cfRule>
  </conditionalFormatting>
  <conditionalFormatting sqref="C9:F9">
    <cfRule type="expression" dxfId="398" priority="7">
      <formula>ISBLANK(C9)</formula>
    </cfRule>
  </conditionalFormatting>
  <conditionalFormatting sqref="F12">
    <cfRule type="expression" dxfId="397" priority="6">
      <formula>ISBLANK(F12)</formula>
    </cfRule>
  </conditionalFormatting>
  <conditionalFormatting sqref="F17">
    <cfRule type="expression" dxfId="396" priority="4">
      <formula>ISBLANK(F17)</formula>
    </cfRule>
  </conditionalFormatting>
  <pageMargins left="0.2" right="0.2" top="0.5" bottom="0.25" header="0.3" footer="0.3"/>
  <pageSetup scale="9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2A162-3082-4BD7-8E87-779E8865C8AB}">
  <sheetPr codeName="Sheet4">
    <tabColor theme="9" tint="0.39997558519241921"/>
  </sheetPr>
  <dimension ref="A1:BX201"/>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40" width="4.77734375" style="49" hidden="1" customWidth="1"/>
    <col min="41" max="41" width="2.77734375" style="15" customWidth="1"/>
    <col min="42" max="76" width="2.77734375" style="4" customWidth="1"/>
    <col min="77" max="16384" width="8.88671875" style="4" hidden="1"/>
  </cols>
  <sheetData>
    <row r="1" spans="2:76" ht="15" customHeight="1" x14ac:dyDescent="0.3">
      <c r="G1" s="5"/>
      <c r="H1" s="5"/>
      <c r="I1" s="5"/>
      <c r="J1" s="5"/>
      <c r="K1" s="5"/>
      <c r="L1" s="5"/>
      <c r="M1" s="5"/>
      <c r="N1" s="5"/>
      <c r="O1" s="5"/>
      <c r="P1" s="5"/>
      <c r="R1" s="11"/>
      <c r="S1" s="11"/>
      <c r="T1" s="114" t="s">
        <v>68</v>
      </c>
      <c r="U1" s="114"/>
      <c r="V1" s="114"/>
      <c r="W1" s="114"/>
      <c r="X1" s="114"/>
      <c r="Y1" s="114"/>
      <c r="Z1" s="114"/>
      <c r="AA1" s="114"/>
      <c r="AB1" s="114"/>
      <c r="AC1" s="114"/>
      <c r="AD1" s="114"/>
      <c r="AE1" s="114"/>
      <c r="AF1" s="114"/>
      <c r="AG1" s="114"/>
      <c r="AH1" s="114"/>
      <c r="AI1" s="114"/>
      <c r="AJ1" s="114"/>
      <c r="AK1" s="114"/>
      <c r="AO1" s="4"/>
      <c r="BG1" s="114" t="str">
        <f>T1</f>
        <v>Form 4A - Detention Pond
Annual Inspection Form</v>
      </c>
      <c r="BH1" s="114"/>
      <c r="BI1" s="114"/>
      <c r="BJ1" s="114"/>
      <c r="BK1" s="114"/>
      <c r="BL1" s="114"/>
      <c r="BM1" s="114"/>
      <c r="BN1" s="114"/>
      <c r="BO1" s="114"/>
      <c r="BP1" s="114"/>
      <c r="BQ1" s="114"/>
      <c r="BR1" s="114"/>
      <c r="BS1" s="114"/>
      <c r="BT1" s="114"/>
      <c r="BU1" s="114"/>
      <c r="BV1" s="114"/>
      <c r="BW1" s="114"/>
    </row>
    <row r="2" spans="2:76" ht="15" customHeight="1" x14ac:dyDescent="0.3">
      <c r="E2" s="5"/>
      <c r="F2" s="5"/>
      <c r="G2" s="5"/>
      <c r="H2" s="5"/>
      <c r="I2" s="5"/>
      <c r="J2" s="5"/>
      <c r="K2" s="5"/>
      <c r="L2" s="5"/>
      <c r="M2" s="5"/>
      <c r="N2" s="5"/>
      <c r="O2" s="5"/>
      <c r="P2" s="5"/>
      <c r="Q2" s="11"/>
      <c r="R2" s="11"/>
      <c r="S2" s="11"/>
      <c r="T2" s="114"/>
      <c r="U2" s="114"/>
      <c r="V2" s="114"/>
      <c r="W2" s="114"/>
      <c r="X2" s="114"/>
      <c r="Y2" s="114"/>
      <c r="Z2" s="114"/>
      <c r="AA2" s="114"/>
      <c r="AB2" s="114"/>
      <c r="AC2" s="114"/>
      <c r="AD2" s="114"/>
      <c r="AE2" s="114"/>
      <c r="AF2" s="114"/>
      <c r="AG2" s="114"/>
      <c r="AH2" s="114"/>
      <c r="AI2" s="114"/>
      <c r="AJ2" s="114"/>
      <c r="AK2" s="114"/>
      <c r="AO2" s="4"/>
      <c r="BG2" s="114"/>
      <c r="BH2" s="114"/>
      <c r="BI2" s="114"/>
      <c r="BJ2" s="114"/>
      <c r="BK2" s="114"/>
      <c r="BL2" s="114"/>
      <c r="BM2" s="114"/>
      <c r="BN2" s="114"/>
      <c r="BO2" s="114"/>
      <c r="BP2" s="114"/>
      <c r="BQ2" s="114"/>
      <c r="BR2" s="114"/>
      <c r="BS2" s="114"/>
      <c r="BT2" s="114"/>
      <c r="BU2" s="114"/>
      <c r="BV2" s="114"/>
      <c r="BW2" s="114"/>
    </row>
    <row r="3" spans="2:76" ht="15" customHeight="1" x14ac:dyDescent="0.3">
      <c r="E3" s="5"/>
      <c r="F3" s="5"/>
      <c r="G3" s="5"/>
      <c r="H3" s="5"/>
      <c r="I3" s="5"/>
      <c r="J3" s="5"/>
      <c r="K3" s="5"/>
      <c r="L3" s="5"/>
      <c r="M3" s="5"/>
      <c r="N3" s="5"/>
      <c r="O3" s="5"/>
      <c r="P3" s="5"/>
      <c r="Q3" s="11"/>
      <c r="R3" s="11"/>
      <c r="S3" s="11"/>
      <c r="T3" s="114"/>
      <c r="U3" s="114"/>
      <c r="V3" s="114"/>
      <c r="W3" s="114"/>
      <c r="X3" s="114"/>
      <c r="Y3" s="114"/>
      <c r="Z3" s="114"/>
      <c r="AA3" s="114"/>
      <c r="AB3" s="114"/>
      <c r="AC3" s="114"/>
      <c r="AD3" s="114"/>
      <c r="AE3" s="114"/>
      <c r="AF3" s="114"/>
      <c r="AG3" s="114"/>
      <c r="AH3" s="114"/>
      <c r="AI3" s="114"/>
      <c r="AJ3" s="114"/>
      <c r="AK3" s="114"/>
      <c r="AO3" s="4"/>
      <c r="BG3" s="114"/>
      <c r="BH3" s="114"/>
      <c r="BI3" s="114"/>
      <c r="BJ3" s="114"/>
      <c r="BK3" s="114"/>
      <c r="BL3" s="114"/>
      <c r="BM3" s="114"/>
      <c r="BN3" s="114"/>
      <c r="BO3" s="114"/>
      <c r="BP3" s="114"/>
      <c r="BQ3" s="114"/>
      <c r="BR3" s="114"/>
      <c r="BS3" s="114"/>
      <c r="BT3" s="114"/>
      <c r="BU3" s="114"/>
      <c r="BV3" s="114"/>
      <c r="BW3" s="114"/>
    </row>
    <row r="4" spans="2:76" ht="15" customHeight="1" x14ac:dyDescent="0.3">
      <c r="E4" s="5"/>
      <c r="F4" s="5"/>
      <c r="G4" s="5"/>
      <c r="H4" s="5"/>
      <c r="I4" s="5"/>
      <c r="J4" s="5"/>
      <c r="K4" s="5"/>
      <c r="L4" s="5"/>
      <c r="M4" s="5"/>
      <c r="N4" s="5"/>
      <c r="O4" s="5"/>
      <c r="P4" s="5"/>
      <c r="Q4" s="11"/>
      <c r="R4" s="11"/>
      <c r="S4" s="11"/>
      <c r="T4" s="114"/>
      <c r="U4" s="114"/>
      <c r="V4" s="114"/>
      <c r="W4" s="114"/>
      <c r="X4" s="114"/>
      <c r="Y4" s="114"/>
      <c r="Z4" s="114"/>
      <c r="AA4" s="114"/>
      <c r="AB4" s="114"/>
      <c r="AC4" s="114"/>
      <c r="AD4" s="114"/>
      <c r="AE4" s="114"/>
      <c r="AF4" s="114"/>
      <c r="AG4" s="114"/>
      <c r="AH4" s="114"/>
      <c r="AI4" s="114"/>
      <c r="AJ4" s="114"/>
      <c r="AK4" s="114"/>
      <c r="AO4" s="4"/>
      <c r="BG4" s="114"/>
      <c r="BH4" s="114"/>
      <c r="BI4" s="114"/>
      <c r="BJ4" s="114"/>
      <c r="BK4" s="114"/>
      <c r="BL4" s="114"/>
      <c r="BM4" s="114"/>
      <c r="BN4" s="114"/>
      <c r="BO4" s="114"/>
      <c r="BP4" s="114"/>
      <c r="BQ4" s="114"/>
      <c r="BR4" s="114"/>
      <c r="BS4" s="114"/>
      <c r="BT4" s="114"/>
      <c r="BU4" s="114"/>
      <c r="BV4" s="114"/>
      <c r="BW4" s="114"/>
    </row>
    <row r="5" spans="2:76"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c r="AO5" s="4"/>
    </row>
    <row r="6" spans="2:76" ht="15" customHeight="1" x14ac:dyDescent="0.3">
      <c r="B6" s="1" t="s">
        <v>71</v>
      </c>
      <c r="C6" s="1"/>
      <c r="D6" s="1"/>
      <c r="AC6" s="2" t="s">
        <v>461</v>
      </c>
      <c r="AD6" s="117"/>
      <c r="AE6" s="117"/>
      <c r="AF6" s="117"/>
      <c r="AG6" s="117"/>
      <c r="AH6" s="117"/>
      <c r="AI6" s="117"/>
      <c r="AJ6" s="117"/>
      <c r="AL6" s="52">
        <f>LEN(AD6)</f>
        <v>0</v>
      </c>
      <c r="AO6" s="4"/>
      <c r="AP6" s="115" t="s">
        <v>24</v>
      </c>
      <c r="AQ6" s="115"/>
      <c r="AR6" s="115"/>
      <c r="AS6" s="115"/>
      <c r="AT6" s="115"/>
      <c r="AU6" s="115"/>
      <c r="AV6" s="115"/>
      <c r="AW6" s="115"/>
      <c r="AX6" s="115"/>
      <c r="AY6" s="115"/>
      <c r="AZ6" s="115"/>
      <c r="BA6" s="115"/>
      <c r="BB6" s="115"/>
      <c r="BC6" s="115"/>
      <c r="BD6" s="115"/>
      <c r="BE6" s="115"/>
      <c r="BF6" s="115"/>
      <c r="BG6" s="24"/>
      <c r="BH6" s="24"/>
      <c r="BI6" s="24"/>
      <c r="BJ6" s="24"/>
      <c r="BK6" s="24"/>
      <c r="BL6" s="24"/>
      <c r="BM6" s="24"/>
      <c r="BN6" s="24"/>
      <c r="BO6" s="24"/>
      <c r="BP6" s="24"/>
      <c r="BQ6" s="24"/>
      <c r="BR6" s="24"/>
      <c r="BS6" s="24"/>
      <c r="BT6" s="24"/>
      <c r="BU6" s="24"/>
      <c r="BV6" s="24"/>
      <c r="BW6" s="24"/>
      <c r="BX6" s="24"/>
    </row>
    <row r="7" spans="2:76" ht="14.55" customHeight="1" x14ac:dyDescent="0.3">
      <c r="D7" s="2" t="s">
        <v>53</v>
      </c>
      <c r="E7" s="111"/>
      <c r="F7" s="111"/>
      <c r="G7" s="111"/>
      <c r="H7" s="111"/>
      <c r="I7" s="111"/>
      <c r="J7" s="111"/>
      <c r="K7" s="111"/>
      <c r="L7" s="111"/>
      <c r="M7" s="111"/>
      <c r="N7" s="111"/>
      <c r="O7" s="111"/>
      <c r="P7" s="111"/>
      <c r="Q7" s="111"/>
      <c r="R7" s="111"/>
      <c r="S7" s="111"/>
      <c r="T7" s="111"/>
      <c r="U7" s="111"/>
      <c r="V7" s="111"/>
      <c r="W7" s="111"/>
      <c r="X7" s="111"/>
      <c r="Y7" s="111"/>
      <c r="AD7" s="2" t="s">
        <v>72</v>
      </c>
      <c r="AE7" s="116"/>
      <c r="AF7" s="116"/>
      <c r="AG7" s="116"/>
      <c r="AH7" s="116"/>
      <c r="AI7" s="116"/>
      <c r="AJ7" s="116"/>
      <c r="AO7" s="4"/>
      <c r="AP7" s="115"/>
      <c r="AQ7" s="115"/>
      <c r="AR7" s="115"/>
      <c r="AS7" s="115"/>
      <c r="AT7" s="115"/>
      <c r="AU7" s="115"/>
      <c r="AV7" s="115"/>
      <c r="AW7" s="115"/>
      <c r="AX7" s="115"/>
      <c r="AY7" s="115"/>
      <c r="AZ7" s="115"/>
      <c r="BA7" s="115"/>
      <c r="BB7" s="115"/>
      <c r="BC7" s="115"/>
      <c r="BD7" s="115"/>
      <c r="BE7" s="115"/>
      <c r="BF7" s="115"/>
      <c r="BG7" s="25"/>
      <c r="BH7" s="25"/>
      <c r="BI7" s="25"/>
      <c r="BJ7" s="25"/>
      <c r="BK7" s="25"/>
      <c r="BL7" s="25"/>
      <c r="BM7" s="25"/>
      <c r="BN7" s="25"/>
      <c r="BO7" s="25"/>
      <c r="BP7" s="25"/>
      <c r="BQ7" s="25"/>
      <c r="BR7" s="25"/>
      <c r="BS7" s="25"/>
      <c r="BT7" s="25"/>
      <c r="BU7" s="25"/>
      <c r="BV7" s="25"/>
      <c r="BW7" s="25"/>
      <c r="BX7" s="25"/>
    </row>
    <row r="8" spans="2:76" ht="14.55" customHeight="1" x14ac:dyDescent="0.3">
      <c r="D8" s="2" t="s">
        <v>54</v>
      </c>
      <c r="E8" s="110"/>
      <c r="F8" s="110"/>
      <c r="G8" s="110"/>
      <c r="H8" s="110"/>
      <c r="I8" s="110"/>
      <c r="J8" s="110"/>
      <c r="K8" s="110"/>
      <c r="L8" s="110"/>
      <c r="M8" s="110"/>
      <c r="N8" s="110"/>
      <c r="O8" s="110"/>
      <c r="P8" s="110"/>
      <c r="Q8" s="110"/>
      <c r="R8" s="110"/>
      <c r="S8" s="110"/>
      <c r="T8" s="110"/>
      <c r="U8" s="110"/>
      <c r="V8" s="110"/>
      <c r="W8" s="110"/>
      <c r="X8" s="110"/>
      <c r="Y8" s="110"/>
      <c r="AB8" s="2"/>
      <c r="AD8" s="2" t="s">
        <v>73</v>
      </c>
      <c r="AE8" s="132"/>
      <c r="AF8" s="132"/>
      <c r="AG8" s="132"/>
      <c r="AH8" s="132"/>
      <c r="AI8" s="132"/>
      <c r="AJ8" s="132"/>
      <c r="AO8" s="4"/>
      <c r="AP8" s="10" t="s">
        <v>140</v>
      </c>
      <c r="AQ8" s="10"/>
      <c r="AS8" s="40"/>
      <c r="AT8" s="40"/>
      <c r="AU8" s="40"/>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row>
    <row r="9" spans="2:76" ht="14.55" customHeight="1" x14ac:dyDescent="0.3">
      <c r="C9" s="14"/>
      <c r="D9" s="2" t="s">
        <v>161</v>
      </c>
      <c r="E9" s="110"/>
      <c r="F9" s="110"/>
      <c r="G9" s="110"/>
      <c r="H9" s="110"/>
      <c r="I9" s="110"/>
      <c r="J9" s="110"/>
      <c r="K9" s="110"/>
      <c r="L9" s="26"/>
      <c r="M9" s="26"/>
      <c r="N9" s="57" t="s">
        <v>57</v>
      </c>
      <c r="O9" s="110"/>
      <c r="P9" s="110"/>
      <c r="Q9" s="110"/>
      <c r="R9" s="110"/>
      <c r="S9" s="26"/>
      <c r="T9" s="26"/>
      <c r="U9" s="26"/>
      <c r="V9" s="57" t="s">
        <v>58</v>
      </c>
      <c r="W9" s="132"/>
      <c r="X9" s="132"/>
      <c r="Y9" s="132"/>
      <c r="Z9" s="14"/>
      <c r="AA9" s="14"/>
      <c r="AC9" s="14"/>
      <c r="AD9" s="2" t="s">
        <v>74</v>
      </c>
      <c r="AE9" s="133"/>
      <c r="AF9" s="133"/>
      <c r="AG9" s="133"/>
      <c r="AH9" s="133"/>
      <c r="AI9" s="133"/>
      <c r="AJ9" s="133"/>
      <c r="AO9" s="4"/>
      <c r="AP9" s="17">
        <v>1</v>
      </c>
      <c r="AQ9" s="10" t="s">
        <v>213</v>
      </c>
      <c r="AR9" s="40"/>
      <c r="AS9" s="45"/>
      <c r="AT9" s="45"/>
      <c r="AU9" s="45"/>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row>
    <row r="10" spans="2:76" ht="14.55" customHeight="1" x14ac:dyDescent="0.3">
      <c r="C10" s="14"/>
      <c r="D10" s="2" t="s">
        <v>76</v>
      </c>
      <c r="E10" s="134"/>
      <c r="F10" s="134"/>
      <c r="G10" s="134"/>
      <c r="H10" s="134"/>
      <c r="I10" s="134"/>
      <c r="J10" s="134"/>
      <c r="K10" s="135"/>
      <c r="L10" s="135"/>
      <c r="M10" s="135"/>
      <c r="N10" s="135"/>
      <c r="O10" s="134"/>
      <c r="P10" s="134"/>
      <c r="Q10" s="134"/>
      <c r="R10" s="135"/>
      <c r="S10" s="135"/>
      <c r="T10" s="135"/>
      <c r="U10" s="135"/>
      <c r="V10" s="135"/>
      <c r="W10" s="134"/>
      <c r="X10" s="134"/>
      <c r="Y10" s="134"/>
      <c r="Z10" s="14"/>
      <c r="AA10" s="14"/>
      <c r="AC10" s="14"/>
      <c r="AD10" s="2" t="s">
        <v>75</v>
      </c>
      <c r="AE10" s="137"/>
      <c r="AF10" s="137"/>
      <c r="AG10" s="137"/>
      <c r="AH10" s="137"/>
      <c r="AI10" s="137"/>
      <c r="AJ10" s="137"/>
      <c r="AO10" s="4"/>
      <c r="AQ10" s="45" t="s">
        <v>42</v>
      </c>
      <c r="AR10" s="4" t="s">
        <v>211</v>
      </c>
      <c r="AS10" s="45"/>
      <c r="AT10" s="45"/>
      <c r="AU10" s="45"/>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2:76" ht="14.55" customHeight="1" x14ac:dyDescent="0.3">
      <c r="C11" s="14"/>
      <c r="D11" s="2" t="s">
        <v>55</v>
      </c>
      <c r="E11" s="110"/>
      <c r="F11" s="110"/>
      <c r="G11" s="110"/>
      <c r="H11" s="110"/>
      <c r="I11" s="110"/>
      <c r="J11" s="110"/>
      <c r="K11" s="111"/>
      <c r="L11" s="111"/>
      <c r="M11" s="111"/>
      <c r="N11" s="111"/>
      <c r="O11" s="110"/>
      <c r="P11" s="110"/>
      <c r="Q11" s="110"/>
      <c r="R11" s="111"/>
      <c r="S11" s="111"/>
      <c r="T11" s="111"/>
      <c r="U11" s="111"/>
      <c r="V11" s="111"/>
      <c r="W11" s="110"/>
      <c r="X11" s="110"/>
      <c r="Y11" s="110"/>
      <c r="Z11" s="14"/>
      <c r="AA11" s="14"/>
      <c r="AC11" s="14"/>
      <c r="AD11" s="2" t="s">
        <v>59</v>
      </c>
      <c r="AE11" s="136"/>
      <c r="AF11" s="136"/>
      <c r="AG11" s="136"/>
      <c r="AH11" s="136"/>
      <c r="AI11" s="136"/>
      <c r="AJ11" s="136"/>
      <c r="AO11" s="4"/>
      <c r="AP11" s="17"/>
      <c r="AQ11" s="45" t="s">
        <v>42</v>
      </c>
      <c r="AR11" s="40" t="s">
        <v>157</v>
      </c>
      <c r="AS11" s="17"/>
      <c r="AT11" s="17"/>
      <c r="AU11" s="17"/>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row>
    <row r="12" spans="2:76" ht="4.95" customHeight="1" x14ac:dyDescent="0.3">
      <c r="AO12" s="4"/>
      <c r="AP12" s="17"/>
      <c r="AQ12" s="17"/>
      <c r="AR12" s="17"/>
      <c r="AS12" s="17"/>
      <c r="AT12" s="17"/>
      <c r="AU12" s="17"/>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row>
    <row r="13" spans="2:76" ht="14.55" customHeight="1" x14ac:dyDescent="0.3">
      <c r="B13" s="4" t="s">
        <v>48</v>
      </c>
      <c r="C13" s="2"/>
      <c r="D13" s="2"/>
      <c r="G13" s="27"/>
      <c r="H13" s="4" t="s">
        <v>69</v>
      </c>
      <c r="M13" s="27"/>
      <c r="N13" s="4" t="s">
        <v>70</v>
      </c>
      <c r="AO13" s="4"/>
      <c r="AQ13" s="45" t="s">
        <v>42</v>
      </c>
      <c r="AR13" s="40" t="s">
        <v>156</v>
      </c>
      <c r="AS13" s="46"/>
      <c r="AT13" s="46"/>
      <c r="AU13" s="46"/>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row>
    <row r="14" spans="2:76" ht="4.95" customHeight="1" x14ac:dyDescent="0.3">
      <c r="AO14" s="4"/>
      <c r="AP14" s="17"/>
      <c r="AQ14" s="17"/>
      <c r="AR14" s="17"/>
      <c r="AS14" s="17"/>
      <c r="AT14" s="17"/>
      <c r="AU14" s="17"/>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row>
    <row r="15" spans="2:76" ht="15" customHeight="1" x14ac:dyDescent="0.3">
      <c r="B15" s="1" t="s">
        <v>78</v>
      </c>
      <c r="C15" s="2"/>
      <c r="D15" s="2"/>
      <c r="AO15" s="4"/>
      <c r="AP15" s="17">
        <f>AP9+1</f>
        <v>2</v>
      </c>
      <c r="AQ15" s="40" t="s">
        <v>212</v>
      </c>
      <c r="AR15" s="17"/>
      <c r="AS15" s="17"/>
      <c r="AT15" s="17"/>
      <c r="AU15" s="17"/>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row>
    <row r="16" spans="2:76" ht="15" customHeight="1" x14ac:dyDescent="0.3">
      <c r="M16" s="50"/>
      <c r="AO16" s="4"/>
      <c r="AP16" s="17">
        <f>AP15+1</f>
        <v>3</v>
      </c>
      <c r="AQ16" s="40" t="s">
        <v>37</v>
      </c>
      <c r="AR16" s="40"/>
      <c r="AS16" s="40"/>
      <c r="AT16" s="40"/>
      <c r="AU16" s="40"/>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row>
    <row r="17" spans="2:76" ht="14.55" customHeight="1" x14ac:dyDescent="0.3">
      <c r="B17" s="54">
        <v>1</v>
      </c>
      <c r="C17" s="50" t="s">
        <v>176</v>
      </c>
      <c r="N17" s="50" t="s">
        <v>80</v>
      </c>
      <c r="O17" s="50"/>
      <c r="P17" s="50" t="s">
        <v>61</v>
      </c>
      <c r="T17" s="54">
        <v>6</v>
      </c>
      <c r="U17" s="50" t="s">
        <v>85</v>
      </c>
      <c r="AG17" s="50" t="s">
        <v>80</v>
      </c>
      <c r="AH17" s="50"/>
      <c r="AI17" s="50" t="s">
        <v>61</v>
      </c>
      <c r="AO17" s="4"/>
      <c r="AQ17" s="45" t="s">
        <v>42</v>
      </c>
      <c r="AR17" s="40" t="s">
        <v>36</v>
      </c>
      <c r="AT17" s="17"/>
      <c r="AU17" s="17"/>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row>
    <row r="18" spans="2:76" ht="4.95" customHeight="1" x14ac:dyDescent="0.3">
      <c r="B18" s="17"/>
      <c r="T18" s="17"/>
      <c r="AO18" s="4"/>
      <c r="AT18" s="17"/>
      <c r="AU18" s="17"/>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row>
    <row r="19" spans="2:76" ht="14.55" customHeight="1" x14ac:dyDescent="0.3">
      <c r="B19" s="17"/>
      <c r="C19" s="6" t="s">
        <v>34</v>
      </c>
      <c r="D19" s="4" t="s">
        <v>177</v>
      </c>
      <c r="N19" s="27"/>
      <c r="P19" s="27"/>
      <c r="T19" s="17"/>
      <c r="U19" s="6" t="s">
        <v>34</v>
      </c>
      <c r="V19" s="4" t="s">
        <v>86</v>
      </c>
      <c r="AG19" s="27"/>
      <c r="AI19" s="27"/>
      <c r="AL19" s="52">
        <f>IF(AND(ISBLANK(N19),ISBLANK(P19)),1,2)</f>
        <v>1</v>
      </c>
      <c r="AM19" s="52">
        <f>IF(AND(ISBLANK(AG19),ISBLANK(AI19)),1,2)</f>
        <v>1</v>
      </c>
      <c r="AO19" s="4"/>
      <c r="AP19" s="17"/>
      <c r="AQ19" s="45" t="s">
        <v>42</v>
      </c>
      <c r="AR19" s="40" t="s">
        <v>77</v>
      </c>
      <c r="AS19" s="17"/>
      <c r="AT19" s="17"/>
      <c r="AU19" s="17"/>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row>
    <row r="20" spans="2:76" ht="4.95" customHeight="1" x14ac:dyDescent="0.3">
      <c r="B20" s="17"/>
      <c r="C20" s="6"/>
      <c r="T20" s="17"/>
      <c r="U20" s="6"/>
      <c r="AO20" s="4"/>
      <c r="AP20" s="17"/>
      <c r="AQ20" s="17"/>
      <c r="AR20" s="17"/>
      <c r="AS20" s="17"/>
      <c r="AT20" s="17"/>
      <c r="AU20" s="17"/>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row>
    <row r="21" spans="2:76" ht="14.55" customHeight="1" x14ac:dyDescent="0.3">
      <c r="B21" s="17"/>
      <c r="C21" s="6" t="s">
        <v>35</v>
      </c>
      <c r="D21" s="4" t="s">
        <v>192</v>
      </c>
      <c r="N21" s="27"/>
      <c r="P21" s="27"/>
      <c r="T21" s="17"/>
      <c r="U21" s="6" t="s">
        <v>35</v>
      </c>
      <c r="V21" s="4" t="s">
        <v>179</v>
      </c>
      <c r="AG21" s="27"/>
      <c r="AI21" s="27"/>
      <c r="AL21" s="52">
        <f>IF(AND(ISBLANK(N21),ISBLANK(P21)),1,2)</f>
        <v>1</v>
      </c>
      <c r="AM21" s="52">
        <f>IF(AND(ISBLANK(AG21),ISBLANK(AI21)),1,2)</f>
        <v>1</v>
      </c>
      <c r="AO21" s="4"/>
      <c r="AP21" s="17">
        <f>AP16+1</f>
        <v>4</v>
      </c>
      <c r="AQ21" s="46" t="str">
        <f>"Form 4A - Detention Pond Annual Inspection Form shall be submitted to the "&amp;Tables!F23&amp;" on an annual basis"</f>
        <v>Form 4A - Detention Pond Annual Inspection Form shall be submitted to the City on an annual basis</v>
      </c>
      <c r="AR21" s="17"/>
      <c r="AS21" s="17"/>
      <c r="AT21" s="40"/>
      <c r="AU21" s="40"/>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row>
    <row r="22" spans="2:76" ht="4.95" customHeight="1" x14ac:dyDescent="0.3">
      <c r="B22" s="17"/>
      <c r="C22" s="6"/>
      <c r="T22" s="17"/>
      <c r="U22" s="6"/>
      <c r="AO22" s="4"/>
      <c r="AP22" s="17"/>
      <c r="AQ22" s="17"/>
      <c r="AR22" s="17"/>
      <c r="AS22" s="17"/>
      <c r="AT22" s="40"/>
      <c r="AU22" s="40"/>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row>
    <row r="23" spans="2:76" ht="15" customHeight="1" x14ac:dyDescent="0.3">
      <c r="B23" s="17"/>
      <c r="C23" s="6" t="s">
        <v>39</v>
      </c>
      <c r="D23" s="4" t="s">
        <v>180</v>
      </c>
      <c r="N23" s="27"/>
      <c r="P23" s="27"/>
      <c r="T23" s="17"/>
      <c r="U23" s="6" t="s">
        <v>39</v>
      </c>
      <c r="V23" s="4" t="s">
        <v>177</v>
      </c>
      <c r="AG23" s="27"/>
      <c r="AI23" s="27"/>
      <c r="AL23" s="52">
        <f>IF(AND(ISBLANK(N23),ISBLANK(P23)),1,2)</f>
        <v>1</v>
      </c>
      <c r="AM23" s="52">
        <f>IF(AND(ISBLANK(AG23),ISBLANK(AI23)),1,2)</f>
        <v>1</v>
      </c>
      <c r="AO23" s="4"/>
      <c r="AQ23" s="46" t="str">
        <f>"by "&amp;Tables!F27&amp;" of each year."</f>
        <v>by 1 September of each year.</v>
      </c>
      <c r="AR23" s="40"/>
      <c r="AS23" s="17"/>
      <c r="AT23" s="40"/>
      <c r="AU23" s="40"/>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row>
    <row r="24" spans="2:76" ht="4.95" customHeight="1" x14ac:dyDescent="0.3">
      <c r="B24" s="17"/>
      <c r="C24" s="6"/>
      <c r="T24" s="17"/>
      <c r="U24" s="6"/>
      <c r="AO24" s="4"/>
      <c r="AP24" s="17"/>
      <c r="AQ24" s="40"/>
      <c r="AR24" s="40"/>
      <c r="AS24" s="17"/>
      <c r="AT24" s="40"/>
      <c r="AU24" s="40"/>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row>
    <row r="25" spans="2:76" ht="15" customHeight="1" x14ac:dyDescent="0.3">
      <c r="B25" s="17"/>
      <c r="C25" s="6" t="s">
        <v>40</v>
      </c>
      <c r="D25" s="4" t="s">
        <v>82</v>
      </c>
      <c r="N25" s="27"/>
      <c r="P25" s="27"/>
      <c r="T25" s="17"/>
      <c r="U25" s="6" t="s">
        <v>40</v>
      </c>
      <c r="V25" s="4" t="s">
        <v>178</v>
      </c>
      <c r="AG25" s="27"/>
      <c r="AI25" s="27"/>
      <c r="AL25" s="52">
        <f>IF(AND(ISBLANK(N25),ISBLANK(P25)),1,2)</f>
        <v>1</v>
      </c>
      <c r="AM25" s="52">
        <f>IF(AND(ISBLANK(AG25),ISBLANK(AI25)),1,2)</f>
        <v>1</v>
      </c>
      <c r="AO25" s="4"/>
      <c r="AP25" s="17">
        <f>AP21+1</f>
        <v>5</v>
      </c>
      <c r="AQ25" s="40" t="s">
        <v>214</v>
      </c>
      <c r="AS25" s="17"/>
      <c r="AT25" s="40"/>
      <c r="AU25" s="40"/>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row>
    <row r="26" spans="2:76" ht="4.95" customHeight="1" x14ac:dyDescent="0.3">
      <c r="B26" s="17"/>
      <c r="C26" s="6"/>
      <c r="T26" s="17"/>
      <c r="U26" s="6"/>
      <c r="AO26" s="4"/>
      <c r="AP26" s="17"/>
      <c r="AQ26" s="17"/>
      <c r="AS26" s="17"/>
      <c r="AT26" s="40"/>
      <c r="AU26" s="40"/>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row>
    <row r="27" spans="2:76" ht="15" customHeight="1" x14ac:dyDescent="0.3">
      <c r="B27" s="54">
        <v>2</v>
      </c>
      <c r="C27" s="50" t="s">
        <v>83</v>
      </c>
      <c r="N27" s="50" t="s">
        <v>80</v>
      </c>
      <c r="O27" s="50"/>
      <c r="P27" s="50" t="s">
        <v>61</v>
      </c>
      <c r="T27" s="17"/>
      <c r="U27" s="6" t="s">
        <v>38</v>
      </c>
      <c r="V27" s="4" t="s">
        <v>153</v>
      </c>
      <c r="AG27" s="27"/>
      <c r="AI27" s="27"/>
      <c r="AM27" s="52">
        <f>IF(AND(ISBLANK(AG27),ISBLANK(AI27)),1,2)</f>
        <v>1</v>
      </c>
      <c r="AN27" s="52">
        <f>IF(ISBLANK(AG27),1,2)</f>
        <v>1</v>
      </c>
      <c r="AO27" s="4"/>
      <c r="AP27" s="17"/>
      <c r="AQ27" s="40" t="s">
        <v>155</v>
      </c>
      <c r="AS27" s="17"/>
      <c r="AT27" s="40"/>
      <c r="AU27" s="40"/>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row>
    <row r="28" spans="2:76" ht="4.95" customHeight="1" x14ac:dyDescent="0.3">
      <c r="B28" s="17"/>
      <c r="C28" s="6"/>
      <c r="T28" s="17"/>
      <c r="U28" s="6"/>
      <c r="AO28" s="4"/>
      <c r="AP28" s="17"/>
      <c r="AQ28" s="17"/>
      <c r="AS28" s="17"/>
      <c r="AT28" s="40"/>
      <c r="AU28" s="40"/>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row>
    <row r="29" spans="2:76" ht="15" customHeight="1" x14ac:dyDescent="0.3">
      <c r="B29" s="17"/>
      <c r="C29" s="6" t="s">
        <v>34</v>
      </c>
      <c r="D29" s="4" t="s">
        <v>82</v>
      </c>
      <c r="N29" s="27"/>
      <c r="P29" s="27"/>
      <c r="T29" s="17"/>
      <c r="U29" s="6" t="s">
        <v>41</v>
      </c>
      <c r="V29" s="4" t="s">
        <v>181</v>
      </c>
      <c r="AL29" s="52">
        <f>IF(AND(ISBLANK(N29),ISBLANK(P29)),1,2)</f>
        <v>1</v>
      </c>
      <c r="AO29" s="4"/>
      <c r="AP29" s="17"/>
      <c r="AQ29" s="40" t="s">
        <v>231</v>
      </c>
      <c r="AS29" s="17"/>
      <c r="AT29" s="40"/>
      <c r="AU29" s="40"/>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row>
    <row r="30" spans="2:76" ht="4.95" customHeight="1" x14ac:dyDescent="0.3">
      <c r="B30" s="17"/>
      <c r="C30" s="6"/>
      <c r="T30" s="17"/>
      <c r="U30" s="6"/>
      <c r="AO30" s="4"/>
      <c r="AP30" s="17"/>
      <c r="AQ30" s="17"/>
      <c r="AS30" s="17"/>
      <c r="AT30" s="40"/>
      <c r="AU30" s="40"/>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row>
    <row r="31" spans="2:76" ht="15" customHeight="1" x14ac:dyDescent="0.3">
      <c r="B31" s="54">
        <v>3</v>
      </c>
      <c r="C31" s="50" t="s">
        <v>84</v>
      </c>
      <c r="N31" s="50" t="s">
        <v>80</v>
      </c>
      <c r="O31" s="50"/>
      <c r="P31" s="50" t="s">
        <v>61</v>
      </c>
      <c r="V31" s="111"/>
      <c r="W31" s="111"/>
      <c r="X31" s="111"/>
      <c r="Y31" s="111"/>
      <c r="Z31" s="111"/>
      <c r="AA31" s="111"/>
      <c r="AB31" s="111"/>
      <c r="AC31" s="111"/>
      <c r="AD31" s="111"/>
      <c r="AE31" s="111"/>
      <c r="AF31" s="111"/>
      <c r="AG31" s="111"/>
      <c r="AH31" s="111"/>
      <c r="AI31" s="111"/>
      <c r="AJ31" s="111"/>
      <c r="AO31" s="4"/>
      <c r="AP31" s="17">
        <f>AP25+1</f>
        <v>6</v>
      </c>
      <c r="AQ31" s="40" t="s">
        <v>146</v>
      </c>
      <c r="AS31" s="17"/>
      <c r="AT31" s="40"/>
      <c r="AU31" s="40"/>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row>
    <row r="32" spans="2:76" ht="4.95" customHeight="1" x14ac:dyDescent="0.3">
      <c r="B32" s="17"/>
      <c r="C32" s="6"/>
      <c r="AO32" s="4"/>
      <c r="AP32" s="17"/>
      <c r="AQ32" s="17"/>
      <c r="AS32" s="17"/>
      <c r="AT32" s="40"/>
      <c r="AU32" s="40"/>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row>
    <row r="33" spans="2:76" ht="15" customHeight="1" x14ac:dyDescent="0.3">
      <c r="B33" s="17"/>
      <c r="C33" s="6" t="s">
        <v>34</v>
      </c>
      <c r="D33" s="4" t="s">
        <v>82</v>
      </c>
      <c r="N33" s="27"/>
      <c r="P33" s="27"/>
      <c r="T33" s="54">
        <v>7</v>
      </c>
      <c r="U33" s="56" t="s">
        <v>193</v>
      </c>
      <c r="AG33" s="50" t="s">
        <v>80</v>
      </c>
      <c r="AH33" s="50"/>
      <c r="AI33" s="50" t="s">
        <v>61</v>
      </c>
      <c r="AL33" s="52">
        <f>IF(AND(ISBLANK(N33),ISBLANK(P33)),1,2)</f>
        <v>1</v>
      </c>
      <c r="AM33" s="52">
        <f>IF(ISBLANK(AE33),1,2)</f>
        <v>1</v>
      </c>
      <c r="AO33" s="4"/>
      <c r="AP33" s="17"/>
      <c r="AQ33" s="45" t="s">
        <v>42</v>
      </c>
      <c r="AR33" s="4" t="s">
        <v>151</v>
      </c>
      <c r="AT33" s="40"/>
      <c r="AU33" s="40"/>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row>
    <row r="34" spans="2:76" ht="4.95" customHeight="1" x14ac:dyDescent="0.3">
      <c r="B34" s="17"/>
      <c r="C34" s="6"/>
      <c r="T34" s="17"/>
      <c r="U34" s="6"/>
      <c r="AO34" s="4"/>
      <c r="AP34" s="17"/>
      <c r="AQ34" s="17"/>
      <c r="AS34" s="17"/>
      <c r="AT34" s="40"/>
      <c r="AU34" s="40"/>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row>
    <row r="35" spans="2:76" ht="14.55" customHeight="1" x14ac:dyDescent="0.3">
      <c r="B35" s="54">
        <v>4</v>
      </c>
      <c r="C35" s="50" t="s">
        <v>81</v>
      </c>
      <c r="N35" s="50" t="s">
        <v>80</v>
      </c>
      <c r="O35" s="50"/>
      <c r="P35" s="50" t="s">
        <v>61</v>
      </c>
      <c r="T35" s="17"/>
      <c r="U35" s="6" t="s">
        <v>34</v>
      </c>
      <c r="V35" s="4" t="s">
        <v>183</v>
      </c>
      <c r="AA35" s="111"/>
      <c r="AB35" s="111"/>
      <c r="AC35" s="111"/>
      <c r="AD35" s="111"/>
      <c r="AE35" s="111"/>
      <c r="AF35" s="111"/>
      <c r="AG35" s="111"/>
      <c r="AH35" s="111"/>
      <c r="AI35" s="111"/>
      <c r="AJ35" s="111"/>
      <c r="AM35" s="52">
        <f>IF(ISBLANK(AE35),1,2)</f>
        <v>1</v>
      </c>
      <c r="AO35" s="4"/>
      <c r="AP35" s="17"/>
      <c r="AQ35" s="45" t="s">
        <v>42</v>
      </c>
      <c r="AR35" s="40" t="s">
        <v>147</v>
      </c>
      <c r="AS35" s="17"/>
      <c r="AT35" s="45"/>
      <c r="AU35" s="45"/>
      <c r="AV35" s="24"/>
      <c r="AW35" s="24"/>
      <c r="AX35" s="24"/>
      <c r="AY35" s="24"/>
      <c r="AZ35" s="24"/>
      <c r="BA35" s="24"/>
      <c r="BB35" s="24"/>
      <c r="BC35" s="24"/>
      <c r="BD35" s="24"/>
      <c r="BE35" s="24"/>
      <c r="BF35" s="24"/>
      <c r="BG35" s="24"/>
      <c r="BH35" s="24"/>
      <c r="BI35" s="24"/>
      <c r="BJ35" s="24"/>
      <c r="BK35" s="24"/>
      <c r="BL35" s="24"/>
      <c r="BM35" s="24"/>
      <c r="BN35" s="24"/>
      <c r="BO35" s="24"/>
      <c r="BP35" s="24"/>
      <c r="BS35" s="24"/>
      <c r="BT35" s="24"/>
      <c r="BU35" s="24"/>
      <c r="BV35" s="24"/>
      <c r="BW35" s="24"/>
      <c r="BX35" s="24"/>
    </row>
    <row r="36" spans="2:76" ht="4.95" customHeight="1" x14ac:dyDescent="0.3">
      <c r="B36" s="17"/>
      <c r="T36" s="17"/>
      <c r="U36" s="6"/>
      <c r="AO36" s="4"/>
      <c r="AS36" s="17"/>
      <c r="AT36" s="17"/>
      <c r="AU36" s="17"/>
      <c r="AV36" s="13"/>
      <c r="AW36" s="13"/>
      <c r="AX36" s="13"/>
      <c r="AY36" s="13"/>
      <c r="AZ36" s="13"/>
      <c r="BA36" s="13"/>
      <c r="BB36" s="13"/>
      <c r="BC36" s="13"/>
      <c r="BD36" s="13"/>
      <c r="BE36" s="13"/>
      <c r="BF36" s="13"/>
      <c r="BG36" s="13"/>
      <c r="BH36" s="13"/>
      <c r="BI36" s="13"/>
      <c r="BJ36" s="13"/>
      <c r="BK36" s="13"/>
      <c r="BL36" s="13"/>
      <c r="BM36" s="13"/>
      <c r="BN36" s="13"/>
      <c r="BO36" s="13"/>
      <c r="BP36" s="13"/>
      <c r="BS36" s="13"/>
      <c r="BT36" s="13"/>
      <c r="BU36" s="13"/>
      <c r="BV36" s="13"/>
      <c r="BW36" s="13"/>
      <c r="BX36" s="13"/>
    </row>
    <row r="37" spans="2:76" ht="14.55" customHeight="1" x14ac:dyDescent="0.3">
      <c r="B37" s="17"/>
      <c r="C37" s="6" t="s">
        <v>34</v>
      </c>
      <c r="D37" s="4" t="s">
        <v>82</v>
      </c>
      <c r="N37" s="27"/>
      <c r="P37" s="27"/>
      <c r="T37" s="17"/>
      <c r="U37" s="6" t="s">
        <v>35</v>
      </c>
      <c r="V37" s="4" t="s">
        <v>177</v>
      </c>
      <c r="AG37" s="27"/>
      <c r="AI37" s="27"/>
      <c r="AL37" s="52">
        <f>IF(AND(ISBLANK(N37),ISBLANK(P37)),1,2)</f>
        <v>1</v>
      </c>
      <c r="AM37" s="52">
        <f>IF(AND(ISBLANK(AG37),ISBLANK(AI37)),1,2)</f>
        <v>1</v>
      </c>
      <c r="AO37" s="4"/>
      <c r="AP37" s="17"/>
      <c r="AQ37" s="45" t="s">
        <v>42</v>
      </c>
      <c r="AR37" s="4" t="s">
        <v>148</v>
      </c>
      <c r="AS37" s="10"/>
      <c r="AT37" s="10"/>
      <c r="AU37" s="10"/>
      <c r="AW37" s="24"/>
      <c r="AX37" s="24"/>
      <c r="AY37" s="24"/>
      <c r="AZ37" s="24"/>
      <c r="BA37" s="24"/>
      <c r="BB37" s="24"/>
      <c r="BC37" s="24"/>
      <c r="BD37" s="24"/>
      <c r="BE37" s="24"/>
      <c r="BF37" s="24"/>
      <c r="BG37" s="24"/>
      <c r="BH37" s="24"/>
      <c r="BI37" s="24"/>
      <c r="BJ37" s="24"/>
      <c r="BK37" s="24"/>
      <c r="BL37" s="24"/>
      <c r="BM37" s="24"/>
      <c r="BN37" s="24"/>
      <c r="BO37" s="24"/>
      <c r="BP37" s="24"/>
      <c r="BS37" s="24"/>
      <c r="BT37" s="24"/>
      <c r="BU37" s="24"/>
      <c r="BV37" s="24"/>
      <c r="BW37" s="24"/>
      <c r="BX37" s="24"/>
    </row>
    <row r="38" spans="2:76" ht="4.95" customHeight="1" x14ac:dyDescent="0.3">
      <c r="B38" s="17"/>
      <c r="C38" s="6"/>
      <c r="T38" s="17"/>
      <c r="AO38" s="4"/>
      <c r="AP38" s="17"/>
      <c r="AW38" s="13"/>
      <c r="AX38" s="13"/>
      <c r="AY38" s="13"/>
      <c r="AZ38" s="13"/>
      <c r="BA38" s="13"/>
      <c r="BB38" s="13"/>
      <c r="BC38" s="13"/>
      <c r="BD38" s="13"/>
      <c r="BE38" s="13"/>
      <c r="BF38" s="13"/>
      <c r="BG38" s="13"/>
      <c r="BH38" s="13"/>
      <c r="BI38" s="13"/>
      <c r="BJ38" s="13"/>
      <c r="BK38" s="13"/>
      <c r="BL38" s="13"/>
      <c r="BM38" s="13"/>
      <c r="BN38" s="13"/>
      <c r="BO38" s="13"/>
      <c r="BP38" s="13"/>
      <c r="BS38" s="13"/>
      <c r="BT38" s="13"/>
      <c r="BU38" s="13"/>
      <c r="BV38" s="13"/>
      <c r="BW38" s="13"/>
      <c r="BX38" s="13"/>
    </row>
    <row r="39" spans="2:76" ht="14.55" customHeight="1" x14ac:dyDescent="0.3">
      <c r="B39" s="54">
        <v>5</v>
      </c>
      <c r="C39" s="50" t="s">
        <v>33</v>
      </c>
      <c r="N39" s="50" t="s">
        <v>80</v>
      </c>
      <c r="O39" s="50"/>
      <c r="P39" s="50" t="s">
        <v>61</v>
      </c>
      <c r="T39" s="17"/>
      <c r="U39" s="6" t="s">
        <v>39</v>
      </c>
      <c r="V39" s="4" t="s">
        <v>178</v>
      </c>
      <c r="AG39" s="27"/>
      <c r="AI39" s="27"/>
      <c r="AM39" s="52">
        <f>IF(AND(ISBLANK(AG39),ISBLANK(AI39)),1,2)</f>
        <v>1</v>
      </c>
      <c r="AO39" s="4"/>
      <c r="AP39" s="17"/>
      <c r="AQ39" s="45" t="s">
        <v>42</v>
      </c>
      <c r="AR39" s="4" t="s">
        <v>149</v>
      </c>
      <c r="AW39" s="24"/>
      <c r="AX39" s="24"/>
      <c r="AY39" s="24"/>
      <c r="AZ39" s="24"/>
      <c r="BA39" s="24"/>
      <c r="BB39" s="24"/>
      <c r="BC39" s="24"/>
      <c r="BD39" s="24"/>
      <c r="BE39" s="24"/>
      <c r="BF39" s="24"/>
      <c r="BG39" s="24"/>
      <c r="BH39" s="24"/>
      <c r="BI39" s="24"/>
      <c r="BJ39" s="24"/>
      <c r="BK39" s="24"/>
      <c r="BL39" s="24"/>
      <c r="BM39" s="24"/>
      <c r="BN39" s="24"/>
      <c r="BO39" s="24"/>
      <c r="BP39" s="24"/>
      <c r="BS39" s="24"/>
      <c r="BT39" s="24"/>
      <c r="BU39" s="24"/>
      <c r="BV39" s="24"/>
      <c r="BW39" s="24"/>
      <c r="BX39" s="24"/>
    </row>
    <row r="40" spans="2:76" ht="4.95" customHeight="1" x14ac:dyDescent="0.3">
      <c r="B40" s="17"/>
      <c r="C40" s="6"/>
      <c r="T40" s="17"/>
      <c r="AO40" s="4"/>
      <c r="AP40" s="17"/>
      <c r="AW40" s="13"/>
      <c r="AX40" s="13"/>
      <c r="AY40" s="13"/>
      <c r="AZ40" s="13"/>
      <c r="BA40" s="13"/>
      <c r="BB40" s="13"/>
      <c r="BC40" s="13"/>
      <c r="BD40" s="13"/>
      <c r="BE40" s="13"/>
      <c r="BF40" s="13"/>
      <c r="BG40" s="13"/>
      <c r="BH40" s="13"/>
      <c r="BI40" s="13"/>
      <c r="BJ40" s="13"/>
      <c r="BK40" s="13"/>
      <c r="BL40" s="13"/>
      <c r="BM40" s="13"/>
      <c r="BN40" s="13"/>
      <c r="BO40" s="13"/>
      <c r="BP40" s="13"/>
      <c r="BS40" s="13"/>
      <c r="BT40" s="13"/>
      <c r="BU40" s="13"/>
      <c r="BV40" s="13"/>
      <c r="BW40" s="13"/>
      <c r="BX40" s="13"/>
    </row>
    <row r="41" spans="2:76" ht="14.55" customHeight="1" x14ac:dyDescent="0.3">
      <c r="C41" s="6" t="s">
        <v>34</v>
      </c>
      <c r="D41" s="4" t="s">
        <v>177</v>
      </c>
      <c r="N41" s="27"/>
      <c r="P41" s="27"/>
      <c r="T41" s="17"/>
      <c r="U41" s="6" t="s">
        <v>40</v>
      </c>
      <c r="V41" s="4" t="s">
        <v>82</v>
      </c>
      <c r="AG41" s="27"/>
      <c r="AI41" s="27"/>
      <c r="AL41" s="52">
        <f>IF(AND(ISBLANK(N41),ISBLANK(P41)),1,2)</f>
        <v>1</v>
      </c>
      <c r="AM41" s="52">
        <f>IF(AND(ISBLANK(AG41),ISBLANK(AI41)),1,2)</f>
        <v>1</v>
      </c>
      <c r="AN41" s="52">
        <f>IF(ISBLANK(AG41),1,2)</f>
        <v>1</v>
      </c>
      <c r="AO41" s="4"/>
      <c r="AP41" s="17"/>
      <c r="AQ41" s="45" t="s">
        <v>42</v>
      </c>
      <c r="AR41" s="4" t="s">
        <v>150</v>
      </c>
      <c r="AW41" s="24"/>
      <c r="AX41" s="24"/>
      <c r="AY41" s="24"/>
      <c r="AZ41" s="24"/>
      <c r="BA41" s="24"/>
      <c r="BB41" s="24"/>
      <c r="BC41" s="24"/>
      <c r="BD41" s="24"/>
      <c r="BE41" s="24"/>
      <c r="BF41" s="24"/>
      <c r="BG41" s="24"/>
      <c r="BH41" s="24"/>
      <c r="BI41" s="24"/>
      <c r="BJ41" s="24"/>
      <c r="BK41" s="24"/>
      <c r="BL41" s="24"/>
      <c r="BM41" s="24"/>
      <c r="BN41" s="24"/>
      <c r="BO41" s="24"/>
      <c r="BP41" s="24"/>
      <c r="BS41" s="24"/>
      <c r="BT41" s="24"/>
      <c r="BU41" s="24"/>
      <c r="BV41" s="24"/>
      <c r="BW41" s="24"/>
      <c r="BX41" s="24"/>
    </row>
    <row r="42" spans="2:76" ht="4.95" customHeight="1" x14ac:dyDescent="0.3">
      <c r="B42" s="17"/>
      <c r="C42" s="6"/>
      <c r="T42" s="17"/>
      <c r="U42" s="6"/>
      <c r="AO42" s="4"/>
      <c r="AP42" s="17"/>
      <c r="AW42" s="13"/>
      <c r="AX42" s="13"/>
      <c r="AY42" s="13"/>
      <c r="AZ42" s="13"/>
      <c r="BA42" s="13"/>
      <c r="BB42" s="13"/>
      <c r="BC42" s="13"/>
      <c r="BD42" s="13"/>
      <c r="BE42" s="13"/>
      <c r="BF42" s="13"/>
      <c r="BG42" s="13"/>
      <c r="BH42" s="13"/>
      <c r="BI42" s="13"/>
      <c r="BJ42" s="13"/>
      <c r="BK42" s="13"/>
      <c r="BL42" s="13"/>
      <c r="BM42" s="13"/>
      <c r="BN42" s="13"/>
      <c r="BO42" s="13"/>
      <c r="BP42" s="13"/>
      <c r="BS42" s="13"/>
      <c r="BT42" s="13"/>
      <c r="BU42" s="13"/>
      <c r="BV42" s="13"/>
      <c r="BW42" s="13"/>
      <c r="BX42" s="13"/>
    </row>
    <row r="43" spans="2:76" ht="14.55" customHeight="1" x14ac:dyDescent="0.3">
      <c r="B43" s="17"/>
      <c r="C43" s="6" t="s">
        <v>35</v>
      </c>
      <c r="D43" s="4" t="s">
        <v>192</v>
      </c>
      <c r="N43" s="27"/>
      <c r="P43" s="27"/>
      <c r="T43" s="17"/>
      <c r="U43" s="6" t="s">
        <v>38</v>
      </c>
      <c r="V43" s="4" t="s">
        <v>184</v>
      </c>
      <c r="AL43" s="52">
        <f>IF(AND(ISBLANK(N43),ISBLANK(P43)),1,2)</f>
        <v>1</v>
      </c>
      <c r="AO43" s="4"/>
      <c r="AP43" s="17"/>
      <c r="AQ43" s="45" t="s">
        <v>42</v>
      </c>
      <c r="AR43" s="4" t="s">
        <v>152</v>
      </c>
      <c r="AW43" s="24"/>
      <c r="AX43" s="24"/>
      <c r="AY43" s="24"/>
      <c r="AZ43" s="24"/>
      <c r="BA43" s="24"/>
      <c r="BB43" s="24"/>
      <c r="BC43" s="24"/>
      <c r="BD43" s="24"/>
      <c r="BE43" s="24"/>
      <c r="BF43" s="24"/>
      <c r="BG43" s="24"/>
      <c r="BH43" s="24"/>
      <c r="BI43" s="24"/>
      <c r="BJ43" s="24"/>
      <c r="BK43" s="24"/>
      <c r="BL43" s="24"/>
      <c r="BM43" s="24"/>
      <c r="BN43" s="24"/>
      <c r="BO43" s="24"/>
      <c r="BP43" s="24"/>
      <c r="BS43" s="24"/>
      <c r="BT43" s="24"/>
      <c r="BU43" s="24"/>
      <c r="BV43" s="24"/>
      <c r="BW43" s="24"/>
      <c r="BX43" s="24"/>
    </row>
    <row r="44" spans="2:76" ht="4.95" customHeight="1" x14ac:dyDescent="0.3">
      <c r="B44" s="17"/>
      <c r="C44" s="6"/>
      <c r="T44" s="17"/>
      <c r="U44" s="6"/>
      <c r="AO44" s="4"/>
      <c r="AP44" s="17"/>
      <c r="AW44" s="13"/>
      <c r="AX44" s="13"/>
      <c r="AY44" s="13"/>
      <c r="AZ44" s="13"/>
      <c r="BA44" s="13"/>
      <c r="BB44" s="13"/>
      <c r="BC44" s="13"/>
      <c r="BD44" s="13"/>
      <c r="BE44" s="13"/>
      <c r="BF44" s="13"/>
      <c r="BG44" s="13"/>
      <c r="BH44" s="13"/>
      <c r="BI44" s="13"/>
      <c r="BJ44" s="13"/>
      <c r="BK44" s="13"/>
      <c r="BL44" s="13"/>
      <c r="BM44" s="13"/>
      <c r="BN44" s="13"/>
      <c r="BO44" s="13"/>
      <c r="BP44" s="13"/>
      <c r="BS44" s="13"/>
      <c r="BT44" s="13"/>
      <c r="BU44" s="13"/>
      <c r="BV44" s="13"/>
      <c r="BW44" s="13"/>
      <c r="BX44" s="13"/>
    </row>
    <row r="45" spans="2:76" ht="14.55" customHeight="1" x14ac:dyDescent="0.3">
      <c r="B45" s="17"/>
      <c r="C45" s="6" t="s">
        <v>39</v>
      </c>
      <c r="D45" s="4" t="s">
        <v>82</v>
      </c>
      <c r="N45" s="27"/>
      <c r="P45" s="27"/>
      <c r="T45" s="17"/>
      <c r="U45" s="6"/>
      <c r="V45" s="111"/>
      <c r="W45" s="111"/>
      <c r="X45" s="111"/>
      <c r="Y45" s="111"/>
      <c r="Z45" s="111"/>
      <c r="AA45" s="111"/>
      <c r="AB45" s="111"/>
      <c r="AC45" s="111"/>
      <c r="AD45" s="111"/>
      <c r="AE45" s="111"/>
      <c r="AF45" s="111"/>
      <c r="AG45" s="111"/>
      <c r="AH45" s="111"/>
      <c r="AI45" s="111"/>
      <c r="AJ45" s="111"/>
      <c r="AL45" s="52">
        <f>IF(AND(ISBLANK(N45),ISBLANK(P45)),1,2)</f>
        <v>1</v>
      </c>
      <c r="AO45" s="4"/>
      <c r="AQ45" s="6"/>
      <c r="AW45" s="24"/>
      <c r="AX45" s="24"/>
      <c r="AY45" s="24"/>
      <c r="AZ45" s="24"/>
      <c r="BA45" s="24"/>
      <c r="BB45" s="24"/>
      <c r="BC45" s="24"/>
      <c r="BD45" s="24"/>
      <c r="BE45" s="24"/>
      <c r="BF45" s="24"/>
      <c r="BG45" s="24"/>
      <c r="BH45" s="24"/>
      <c r="BI45" s="24"/>
      <c r="BJ45" s="24"/>
      <c r="BK45" s="24"/>
      <c r="BL45" s="24"/>
      <c r="BM45" s="24"/>
      <c r="BN45" s="24"/>
      <c r="BO45" s="24"/>
      <c r="BP45" s="24"/>
      <c r="BS45" s="24"/>
      <c r="BT45" s="24"/>
      <c r="BU45" s="24"/>
      <c r="BV45" s="24"/>
      <c r="BW45" s="24"/>
      <c r="BX45" s="24"/>
    </row>
    <row r="46" spans="2:76" ht="15" customHeight="1" x14ac:dyDescent="0.3">
      <c r="B46" s="17"/>
      <c r="T46" s="17"/>
      <c r="U46" s="6"/>
      <c r="AO46" s="4"/>
      <c r="AQ46" s="6"/>
      <c r="AR46" s="10"/>
      <c r="AT46" s="17"/>
      <c r="AU46" s="17"/>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row>
    <row r="47" spans="2:76" ht="15" customHeight="1" x14ac:dyDescent="0.3">
      <c r="B47" s="1" t="s">
        <v>87</v>
      </c>
      <c r="U47" s="6"/>
      <c r="AO47" s="4"/>
      <c r="AQ47" s="6"/>
      <c r="AR47" s="10"/>
    </row>
    <row r="48" spans="2:76" ht="4.95" customHeight="1" x14ac:dyDescent="0.3">
      <c r="AO48" s="4"/>
      <c r="AP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row>
    <row r="49" spans="2:76" ht="14.55" customHeight="1" x14ac:dyDescent="0.3">
      <c r="C49" s="27"/>
      <c r="D49" s="4" t="s">
        <v>88</v>
      </c>
      <c r="R49" s="27"/>
      <c r="S49" s="4" t="s">
        <v>185</v>
      </c>
      <c r="AL49" s="52">
        <f>IF(AND(ISBLANK(C49),ISBLANK(R49)),1,2)</f>
        <v>1</v>
      </c>
      <c r="AO49" s="4"/>
      <c r="AP49" s="13"/>
      <c r="AQ49" s="6"/>
      <c r="AR49" s="10"/>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row>
    <row r="50" spans="2:76" ht="4.95" customHeight="1" x14ac:dyDescent="0.3">
      <c r="AO50" s="4"/>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row>
    <row r="51" spans="2:76" ht="15" customHeight="1" x14ac:dyDescent="0.3">
      <c r="B51" s="1" t="s">
        <v>89</v>
      </c>
      <c r="O51" s="55" t="s">
        <v>194</v>
      </c>
      <c r="P51" s="27"/>
      <c r="Q51" s="4" t="s">
        <v>186</v>
      </c>
      <c r="T51" s="27"/>
      <c r="U51" s="4" t="s">
        <v>187</v>
      </c>
      <c r="Y51" s="27"/>
      <c r="Z51" s="4" t="s">
        <v>195</v>
      </c>
      <c r="AL51" s="52">
        <f>IF(AND(ISBLANK(P51),ISBLANK(T51),ISBLANK(Y51)),1,2)</f>
        <v>1</v>
      </c>
      <c r="AO51" s="4"/>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row>
    <row r="52" spans="2:76" ht="4.95" customHeight="1" x14ac:dyDescent="0.3">
      <c r="B52" s="1"/>
      <c r="AO52" s="4"/>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row>
    <row r="53" spans="2:76" ht="15" customHeight="1" x14ac:dyDescent="0.3">
      <c r="B53" s="54">
        <v>1</v>
      </c>
      <c r="C53" s="50" t="s">
        <v>6</v>
      </c>
      <c r="J53" s="58" t="str">
        <f>IF(ISBLANK(N25),"","X")</f>
        <v/>
      </c>
      <c r="K53" s="4" t="s">
        <v>93</v>
      </c>
      <c r="O53" s="54">
        <v>6</v>
      </c>
      <c r="P53" s="50" t="s">
        <v>94</v>
      </c>
      <c r="T53" s="17"/>
      <c r="AB53" s="17"/>
      <c r="AO53" s="4"/>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row>
    <row r="54" spans="2:76" ht="4.95" customHeight="1" x14ac:dyDescent="0.3">
      <c r="T54" s="17"/>
      <c r="AB54" s="17"/>
      <c r="AO54" s="4"/>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row>
    <row r="55" spans="2:76" ht="14.55" customHeight="1" x14ac:dyDescent="0.3">
      <c r="B55" s="54">
        <v>2</v>
      </c>
      <c r="C55" s="50" t="s">
        <v>90</v>
      </c>
      <c r="J55" s="58" t="str">
        <f>IF(ISBLANK(N29),"","X")</f>
        <v/>
      </c>
      <c r="K55" s="4" t="s">
        <v>93</v>
      </c>
      <c r="P55" s="58" t="str">
        <f>IF(ISBLANK($AG19),"","X")</f>
        <v/>
      </c>
      <c r="Q55" s="4" t="s">
        <v>145</v>
      </c>
      <c r="T55" s="17"/>
      <c r="AB55" s="58" t="str">
        <f>IF(ISBLANK($AG21),"","X")</f>
        <v/>
      </c>
      <c r="AC55" s="4" t="s">
        <v>188</v>
      </c>
      <c r="AO55" s="4"/>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row>
    <row r="56" spans="2:76" ht="4.95" customHeight="1" x14ac:dyDescent="0.3">
      <c r="T56" s="17"/>
      <c r="AB56" s="17"/>
      <c r="AO56" s="4"/>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row>
    <row r="57" spans="2:76" ht="14.55" customHeight="1" x14ac:dyDescent="0.3">
      <c r="B57" s="54">
        <v>3</v>
      </c>
      <c r="C57" s="50" t="s">
        <v>91</v>
      </c>
      <c r="J57" s="58" t="str">
        <f>IF(ISBLANK(N33),"","X")</f>
        <v/>
      </c>
      <c r="K57" s="4" t="s">
        <v>93</v>
      </c>
      <c r="P57" s="58" t="str">
        <f>IF(AND(ISBLANK(N19),ISBLANK($AG23)),"","X")</f>
        <v/>
      </c>
      <c r="Q57" s="4" t="s">
        <v>189</v>
      </c>
      <c r="Y57" s="119"/>
      <c r="Z57" s="119"/>
      <c r="AA57" s="119"/>
      <c r="AB57" s="119"/>
      <c r="AC57" s="4" t="s">
        <v>95</v>
      </c>
      <c r="AL57" s="52">
        <f>IF(P57="X",2,1)</f>
        <v>1</v>
      </c>
      <c r="AO57" s="4"/>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row>
    <row r="58" spans="2:76" ht="4.95" customHeight="1" x14ac:dyDescent="0.3">
      <c r="AO58" s="4"/>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row>
    <row r="59" spans="2:76" ht="15" customHeight="1" x14ac:dyDescent="0.3">
      <c r="B59" s="54">
        <v>4</v>
      </c>
      <c r="C59" s="50" t="s">
        <v>92</v>
      </c>
      <c r="J59" s="58" t="str">
        <f>IF(ISBLANK(N37),"","X")</f>
        <v/>
      </c>
      <c r="K59" s="4" t="s">
        <v>93</v>
      </c>
      <c r="P59" s="58" t="str">
        <f>IF(AND(ISBLANK(N21),ISBLANK($AG25)),"","X")</f>
        <v/>
      </c>
      <c r="Q59" s="4" t="s">
        <v>190</v>
      </c>
      <c r="Y59" s="119"/>
      <c r="Z59" s="119"/>
      <c r="AA59" s="119"/>
      <c r="AB59" s="119"/>
      <c r="AC59" s="4" t="s">
        <v>96</v>
      </c>
      <c r="AL59" s="52">
        <f>IF(P59="X",2,1)</f>
        <v>1</v>
      </c>
      <c r="AO59" s="4"/>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row>
    <row r="60" spans="2:76" ht="4.95" customHeight="1" x14ac:dyDescent="0.3">
      <c r="AO60" s="4"/>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row>
    <row r="61" spans="2:76" ht="14.55" customHeight="1" x14ac:dyDescent="0.3">
      <c r="B61" s="54">
        <v>5</v>
      </c>
      <c r="C61" s="50" t="s">
        <v>7</v>
      </c>
      <c r="J61" s="58" t="str">
        <f>IF(ISBLANK(N45),"","X")</f>
        <v/>
      </c>
      <c r="K61" s="4" t="s">
        <v>93</v>
      </c>
      <c r="P61" s="58" t="str">
        <f>IF(ISBLANK($AG27),"","X")</f>
        <v/>
      </c>
      <c r="Q61" s="4" t="s">
        <v>191</v>
      </c>
      <c r="AO61" s="4"/>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row>
    <row r="62" spans="2:76" ht="4.95" customHeight="1" x14ac:dyDescent="0.3">
      <c r="AO62" s="4"/>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row>
    <row r="63" spans="2:76" ht="15" customHeight="1" x14ac:dyDescent="0.3">
      <c r="AO63" s="4"/>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row>
    <row r="64" spans="2:76" ht="15" customHeight="1" x14ac:dyDescent="0.3">
      <c r="AO64" s="4"/>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row>
    <row r="65" spans="2:76" ht="15" customHeight="1" x14ac:dyDescent="0.3">
      <c r="B65" s="131">
        <f>Tables!$F$13</f>
        <v>45931</v>
      </c>
      <c r="C65" s="131"/>
      <c r="D65" s="131"/>
      <c r="E65" s="131"/>
      <c r="F65" s="131"/>
      <c r="G65" s="131"/>
      <c r="H65" s="131"/>
      <c r="R65" s="129" t="s">
        <v>108</v>
      </c>
      <c r="S65" s="129"/>
      <c r="T65" s="129"/>
      <c r="U65" s="129"/>
      <c r="AO65" s="4"/>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row>
    <row r="66" spans="2:76" ht="15" customHeight="1" x14ac:dyDescent="0.3">
      <c r="D66" s="2" t="s">
        <v>53</v>
      </c>
      <c r="E66" s="130">
        <f>$E$7</f>
        <v>0</v>
      </c>
      <c r="F66" s="130"/>
      <c r="G66" s="130"/>
      <c r="H66" s="130"/>
      <c r="I66" s="130"/>
      <c r="J66" s="130"/>
      <c r="K66" s="130"/>
      <c r="L66" s="130"/>
      <c r="M66" s="130"/>
      <c r="N66" s="130"/>
      <c r="O66" s="130"/>
      <c r="P66" s="130"/>
      <c r="Q66" s="130"/>
      <c r="R66" s="130"/>
      <c r="S66" s="130"/>
      <c r="T66" s="130"/>
      <c r="U66" s="130"/>
      <c r="V66" s="130"/>
      <c r="W66" s="130"/>
      <c r="X66" s="130"/>
      <c r="Y66" s="130"/>
      <c r="AD66" s="2" t="s">
        <v>72</v>
      </c>
      <c r="AE66" s="139">
        <f>$AE$7</f>
        <v>0</v>
      </c>
      <c r="AF66" s="139"/>
      <c r="AG66" s="139"/>
      <c r="AH66" s="139"/>
      <c r="AI66" s="139"/>
      <c r="AJ66" s="139"/>
      <c r="AO66" s="4"/>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row>
    <row r="67" spans="2:76" ht="15" customHeight="1" x14ac:dyDescent="0.3">
      <c r="AD67" s="2" t="s">
        <v>73</v>
      </c>
      <c r="AE67" s="154">
        <f>$AE$8</f>
        <v>0</v>
      </c>
      <c r="AF67" s="154"/>
      <c r="AG67" s="154"/>
      <c r="AH67" s="154"/>
      <c r="AI67" s="154"/>
      <c r="AJ67" s="154"/>
      <c r="AO67" s="4"/>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row>
    <row r="68" spans="2:76" ht="15" customHeight="1" x14ac:dyDescent="0.3">
      <c r="C68" s="1" t="s">
        <v>462</v>
      </c>
      <c r="AO68" s="4"/>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row>
    <row r="69" spans="2:76" ht="14.55" customHeight="1" x14ac:dyDescent="0.3">
      <c r="O69" s="54">
        <v>7</v>
      </c>
      <c r="P69" s="50" t="s">
        <v>182</v>
      </c>
      <c r="AO69" s="4"/>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row>
    <row r="70" spans="2:76" ht="4.95" customHeight="1" x14ac:dyDescent="0.3">
      <c r="AO70" s="4"/>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row>
    <row r="71" spans="2:76" ht="14.55" customHeight="1" x14ac:dyDescent="0.3">
      <c r="P71" s="58" t="str">
        <f>IF(ISBLANK($AG37),"","X")</f>
        <v/>
      </c>
      <c r="Q71" s="4" t="s">
        <v>189</v>
      </c>
      <c r="Y71" s="119"/>
      <c r="Z71" s="119"/>
      <c r="AA71" s="119"/>
      <c r="AB71" s="119"/>
      <c r="AC71" s="4" t="s">
        <v>95</v>
      </c>
      <c r="AL71" s="52">
        <f>IF(P71="X",2,1)</f>
        <v>1</v>
      </c>
      <c r="AO71" s="4"/>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row>
    <row r="72" spans="2:76" ht="4.95" customHeight="1" x14ac:dyDescent="0.3">
      <c r="P72" s="6"/>
      <c r="AO72" s="4"/>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row>
    <row r="73" spans="2:76" ht="14.55" customHeight="1" x14ac:dyDescent="0.3">
      <c r="P73" s="58" t="str">
        <f>IF(ISBLANK($AG39),"","X")</f>
        <v/>
      </c>
      <c r="Q73" s="4" t="s">
        <v>190</v>
      </c>
      <c r="Y73" s="119"/>
      <c r="Z73" s="119"/>
      <c r="AA73" s="119"/>
      <c r="AB73" s="119"/>
      <c r="AC73" s="4" t="s">
        <v>96</v>
      </c>
      <c r="AL73" s="52">
        <f>IF(P73="X",2,1)</f>
        <v>1</v>
      </c>
      <c r="AO73" s="4"/>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row>
    <row r="74" spans="2:76" ht="4.95" customHeight="1" x14ac:dyDescent="0.3">
      <c r="P74" s="6"/>
      <c r="AO74" s="4"/>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row>
    <row r="75" spans="2:76" ht="14.55" customHeight="1" x14ac:dyDescent="0.3">
      <c r="P75" s="58" t="str">
        <f>IF(ISBLANK($AG41),"","X")</f>
        <v/>
      </c>
      <c r="Q75" s="4" t="s">
        <v>93</v>
      </c>
      <c r="AO75" s="4"/>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row>
    <row r="76" spans="2:76" ht="15" customHeight="1" x14ac:dyDescent="0.3">
      <c r="P76" s="6"/>
      <c r="AO76" s="4"/>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row>
    <row r="77" spans="2:76" ht="14.55" customHeight="1" x14ac:dyDescent="0.3">
      <c r="I77" s="55" t="s">
        <v>365</v>
      </c>
      <c r="J77" s="145"/>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7"/>
      <c r="AO77" s="4"/>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row>
    <row r="78" spans="2:76" ht="14.55" customHeight="1" x14ac:dyDescent="0.3">
      <c r="I78" s="55"/>
      <c r="J78" s="148"/>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50"/>
      <c r="AO78" s="4"/>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row>
    <row r="79" spans="2:76" ht="14.55" customHeight="1" x14ac:dyDescent="0.3">
      <c r="J79" s="151"/>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3"/>
      <c r="AO79" s="4"/>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row>
    <row r="80" spans="2:76" ht="15" customHeight="1" x14ac:dyDescent="0.3">
      <c r="H80" s="19"/>
      <c r="I80" s="55" t="s">
        <v>196</v>
      </c>
      <c r="J80" s="120"/>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2"/>
      <c r="AO80" s="4"/>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row>
    <row r="81" spans="2:76" ht="15" customHeight="1" x14ac:dyDescent="0.3">
      <c r="G81" s="55"/>
      <c r="H81" s="19"/>
      <c r="I81" s="19"/>
      <c r="J81" s="123"/>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5"/>
      <c r="AO81" s="4"/>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row>
    <row r="82" spans="2:76" ht="15" customHeight="1" x14ac:dyDescent="0.3">
      <c r="H82" s="19"/>
      <c r="I82" s="19"/>
      <c r="J82" s="126"/>
      <c r="K82" s="127"/>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c r="AI82" s="127"/>
      <c r="AJ82" s="128"/>
      <c r="AO82" s="4"/>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row>
    <row r="83" spans="2:76" ht="4.95" customHeight="1" x14ac:dyDescent="0.3">
      <c r="AO83" s="4"/>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row>
    <row r="84" spans="2:76" ht="15" customHeight="1" x14ac:dyDescent="0.3">
      <c r="B84" s="1" t="s">
        <v>36</v>
      </c>
      <c r="AO84" s="4"/>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row>
    <row r="85" spans="2:76" ht="4.95" customHeight="1" x14ac:dyDescent="0.3">
      <c r="AO85" s="4"/>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row>
    <row r="86" spans="2:76" ht="15" customHeight="1" x14ac:dyDescent="0.3">
      <c r="D86" s="4" t="s">
        <v>80</v>
      </c>
      <c r="F86" s="4" t="s">
        <v>61</v>
      </c>
      <c r="W86" s="129" t="s">
        <v>198</v>
      </c>
      <c r="X86" s="129"/>
      <c r="Y86" s="129"/>
      <c r="Z86" s="129"/>
      <c r="AB86" s="129" t="s">
        <v>197</v>
      </c>
      <c r="AC86" s="129"/>
      <c r="AD86" s="129"/>
      <c r="AE86" s="129"/>
      <c r="AF86" s="129"/>
      <c r="AG86" s="129"/>
      <c r="AH86" s="129"/>
      <c r="AO86" s="4"/>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row>
    <row r="87" spans="2:76" ht="4.95" customHeight="1" x14ac:dyDescent="0.3">
      <c r="AO87" s="4"/>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row>
    <row r="88" spans="2:76" ht="15" customHeight="1" x14ac:dyDescent="0.3">
      <c r="D88" s="27"/>
      <c r="F88" s="27"/>
      <c r="H88" s="4" t="s">
        <v>229</v>
      </c>
      <c r="AL88" s="52">
        <f>IF(AND(ISBLANK(D88),ISBLANK(F88)),1,2)</f>
        <v>1</v>
      </c>
      <c r="AM88" s="52">
        <f>IF(ISBLANK(F88),1,2)</f>
        <v>1</v>
      </c>
      <c r="AN88" s="52">
        <f>IF(ISBLANK(D88),1,2)</f>
        <v>1</v>
      </c>
      <c r="AO88" s="4"/>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row>
    <row r="89" spans="2:76" ht="4.95" customHeight="1" x14ac:dyDescent="0.3">
      <c r="AO89" s="4"/>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row>
    <row r="90" spans="2:76" ht="15" customHeight="1" x14ac:dyDescent="0.3">
      <c r="D90" s="27"/>
      <c r="F90" s="27"/>
      <c r="H90" s="4" t="s">
        <v>209</v>
      </c>
      <c r="X90" s="113"/>
      <c r="Y90" s="113"/>
      <c r="AB90" s="118"/>
      <c r="AC90" s="118"/>
      <c r="AD90" s="118"/>
      <c r="AE90" s="118"/>
      <c r="AF90" s="118"/>
      <c r="AG90" s="118"/>
      <c r="AH90" s="118"/>
      <c r="AL90" s="52">
        <f>IF(AND(ISBLANK(D90),ISBLANK(F90)),1,2)</f>
        <v>1</v>
      </c>
      <c r="AM90" s="52">
        <f>IF(ISBLANK(F90),1,2)</f>
        <v>1</v>
      </c>
      <c r="AN90" s="52">
        <f>IF(ISBLANK(D90),1,2)</f>
        <v>1</v>
      </c>
      <c r="AO90" s="4"/>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row>
    <row r="91" spans="2:76" ht="4.95" customHeight="1" x14ac:dyDescent="0.3">
      <c r="AO91" s="4"/>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row>
    <row r="92" spans="2:76" ht="15" customHeight="1" x14ac:dyDescent="0.3">
      <c r="D92" s="27"/>
      <c r="F92" s="27"/>
      <c r="H92" s="4" t="s">
        <v>205</v>
      </c>
      <c r="X92" s="113"/>
      <c r="Y92" s="113"/>
      <c r="AB92" s="118"/>
      <c r="AC92" s="118"/>
      <c r="AD92" s="118"/>
      <c r="AE92" s="118"/>
      <c r="AF92" s="118"/>
      <c r="AG92" s="118"/>
      <c r="AH92" s="118"/>
      <c r="AL92" s="52">
        <f>IF(AND(ISBLANK(D92),ISBLANK(F92)),1,2)</f>
        <v>1</v>
      </c>
      <c r="AM92" s="52">
        <f>IF(ISBLANK(F92),1,2)</f>
        <v>1</v>
      </c>
      <c r="AN92" s="52">
        <f>IF(ISBLANK(D92),1,2)</f>
        <v>1</v>
      </c>
      <c r="AO92" s="4"/>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row>
    <row r="93" spans="2:76" ht="4.95" customHeight="1" x14ac:dyDescent="0.3">
      <c r="AO93" s="4"/>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row>
    <row r="94" spans="2:76" ht="15" customHeight="1" x14ac:dyDescent="0.3">
      <c r="D94" s="27"/>
      <c r="F94" s="27"/>
      <c r="H94" s="4" t="s">
        <v>206</v>
      </c>
      <c r="X94" s="113"/>
      <c r="Y94" s="113"/>
      <c r="AB94" s="118"/>
      <c r="AC94" s="118"/>
      <c r="AD94" s="118"/>
      <c r="AE94" s="118"/>
      <c r="AF94" s="118"/>
      <c r="AG94" s="118"/>
      <c r="AH94" s="118"/>
      <c r="AL94" s="52">
        <f>IF(AND(ISBLANK(D94),ISBLANK(F94)),1,2)</f>
        <v>1</v>
      </c>
      <c r="AM94" s="52">
        <f>IF(ISBLANK(F94),1,2)</f>
        <v>1</v>
      </c>
      <c r="AN94" s="52">
        <f>IF(ISBLANK(D94),1,2)</f>
        <v>1</v>
      </c>
      <c r="AO94" s="4"/>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row>
    <row r="95" spans="2:76" ht="4.95" customHeight="1" x14ac:dyDescent="0.3">
      <c r="D95" s="3"/>
      <c r="E95" s="3"/>
      <c r="F95" s="2"/>
      <c r="G95" s="2"/>
      <c r="J95" s="3"/>
      <c r="K95" s="7"/>
      <c r="L95" s="7"/>
      <c r="M95" s="7"/>
      <c r="N95" s="7"/>
      <c r="O95" s="7"/>
      <c r="P95" s="7"/>
      <c r="X95" s="7"/>
      <c r="Y95" s="7"/>
      <c r="Z95" s="7"/>
      <c r="AA95" s="7"/>
      <c r="AB95" s="7"/>
      <c r="AC95" s="7"/>
      <c r="AD95" s="7"/>
      <c r="AE95" s="7"/>
      <c r="AF95" s="7"/>
      <c r="AG95" s="7"/>
      <c r="AH95" s="7"/>
      <c r="AI95" s="7"/>
      <c r="AJ95" s="7"/>
      <c r="AK95" s="7"/>
      <c r="AL95" s="15"/>
      <c r="AM95" s="15"/>
      <c r="AO95" s="4"/>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row>
    <row r="96" spans="2:76" ht="15" customHeight="1" x14ac:dyDescent="0.3">
      <c r="D96" s="27"/>
      <c r="F96" s="27"/>
      <c r="H96" s="4" t="s">
        <v>207</v>
      </c>
      <c r="X96" s="113"/>
      <c r="Y96" s="113"/>
      <c r="AB96" s="118"/>
      <c r="AC96" s="118"/>
      <c r="AD96" s="118"/>
      <c r="AE96" s="118"/>
      <c r="AF96" s="118"/>
      <c r="AG96" s="118"/>
      <c r="AH96" s="118"/>
      <c r="AL96" s="52">
        <f>IF(AND(ISBLANK(D96),ISBLANK(F96)),1,2)</f>
        <v>1</v>
      </c>
      <c r="AM96" s="52">
        <f>IF(ISBLANK(F96),1,2)</f>
        <v>1</v>
      </c>
      <c r="AN96" s="52">
        <f>IF(ISBLANK(D96),1,2)</f>
        <v>1</v>
      </c>
      <c r="AO96" s="4"/>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row>
    <row r="97" spans="2:76" ht="4.95" customHeight="1" x14ac:dyDescent="0.3">
      <c r="F97" s="3"/>
      <c r="G97" s="3"/>
      <c r="I97" s="3"/>
      <c r="J97" s="3"/>
      <c r="K97" s="2"/>
      <c r="L97" s="2"/>
      <c r="M97" s="2"/>
      <c r="N97" s="2"/>
      <c r="O97" s="3"/>
      <c r="P97" s="7"/>
      <c r="Q97" s="7"/>
      <c r="R97" s="7"/>
      <c r="S97" s="7"/>
      <c r="T97" s="7"/>
      <c r="U97" s="7"/>
      <c r="V97" s="7"/>
      <c r="W97" s="7"/>
      <c r="X97" s="7"/>
      <c r="Y97" s="7"/>
      <c r="Z97" s="7"/>
      <c r="AA97" s="7"/>
      <c r="AB97" s="7"/>
      <c r="AC97" s="7"/>
      <c r="AD97" s="7"/>
      <c r="AE97" s="7"/>
      <c r="AF97" s="7"/>
      <c r="AG97" s="7"/>
      <c r="AH97" s="7"/>
      <c r="AI97" s="7"/>
      <c r="AJ97" s="7"/>
      <c r="AK97" s="7"/>
      <c r="AL97" s="15"/>
      <c r="AM97" s="15"/>
      <c r="AO97" s="4"/>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row>
    <row r="98" spans="2:76" ht="15" customHeight="1" x14ac:dyDescent="0.3">
      <c r="D98" s="27"/>
      <c r="F98" s="27"/>
      <c r="G98" s="3"/>
      <c r="H98" s="4" t="s">
        <v>208</v>
      </c>
      <c r="I98" s="3"/>
      <c r="J98" s="3"/>
      <c r="K98" s="2"/>
      <c r="L98" s="2"/>
      <c r="M98" s="2"/>
      <c r="N98" s="2"/>
      <c r="O98" s="3"/>
      <c r="P98" s="7"/>
      <c r="Q98" s="7"/>
      <c r="R98" s="7"/>
      <c r="S98" s="7"/>
      <c r="T98" s="7"/>
      <c r="U98" s="7"/>
      <c r="V98" s="7"/>
      <c r="W98" s="7"/>
      <c r="X98" s="113"/>
      <c r="Y98" s="113"/>
      <c r="AB98" s="118"/>
      <c r="AC98" s="118"/>
      <c r="AD98" s="118"/>
      <c r="AE98" s="118"/>
      <c r="AF98" s="118"/>
      <c r="AG98" s="118"/>
      <c r="AH98" s="118"/>
      <c r="AI98" s="7"/>
      <c r="AJ98" s="7"/>
      <c r="AK98" s="7"/>
      <c r="AL98" s="52">
        <f>IF(AND(ISBLANK(D98),ISBLANK(F98)),1,2)</f>
        <v>1</v>
      </c>
      <c r="AM98" s="52">
        <f>IF(ISBLANK(F98),1,2)</f>
        <v>1</v>
      </c>
      <c r="AN98" s="52">
        <f>IF(ISBLANK(D98),1,2)</f>
        <v>1</v>
      </c>
      <c r="AO98" s="4"/>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row>
    <row r="99" spans="2:76" ht="4.95" customHeight="1" x14ac:dyDescent="0.3">
      <c r="F99" s="3"/>
      <c r="G99" s="3"/>
      <c r="H99" s="3"/>
      <c r="I99" s="3"/>
      <c r="J99" s="3"/>
      <c r="K99" s="2"/>
      <c r="L99" s="2"/>
      <c r="M99" s="2"/>
      <c r="N99" s="2"/>
      <c r="O99" s="3"/>
      <c r="P99" s="7"/>
      <c r="Q99" s="7"/>
      <c r="R99" s="7"/>
      <c r="S99" s="7"/>
      <c r="T99" s="7"/>
      <c r="U99" s="7"/>
      <c r="V99" s="7"/>
      <c r="W99" s="7"/>
      <c r="X99" s="7"/>
      <c r="Y99" s="7"/>
      <c r="Z99" s="7"/>
      <c r="AA99" s="7"/>
      <c r="AB99" s="7"/>
      <c r="AC99" s="7"/>
      <c r="AD99" s="7"/>
      <c r="AE99" s="7"/>
      <c r="AF99" s="7"/>
      <c r="AG99" s="7"/>
      <c r="AH99" s="7"/>
      <c r="AI99" s="7"/>
      <c r="AJ99" s="7"/>
      <c r="AK99" s="7"/>
      <c r="AL99" s="15"/>
      <c r="AM99" s="15"/>
      <c r="AO99" s="4"/>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row>
    <row r="100" spans="2:76" ht="15" customHeight="1" x14ac:dyDescent="0.3">
      <c r="D100" s="27"/>
      <c r="F100" s="27"/>
      <c r="G100" s="3"/>
      <c r="H100" s="4" t="s">
        <v>210</v>
      </c>
      <c r="I100" s="3"/>
      <c r="J100" s="3"/>
      <c r="K100" s="2"/>
      <c r="L100" s="2"/>
      <c r="M100" s="2"/>
      <c r="N100" s="2"/>
      <c r="O100" s="3"/>
      <c r="P100" s="7"/>
      <c r="Q100" s="7"/>
      <c r="R100" s="7"/>
      <c r="S100" s="7"/>
      <c r="T100" s="7"/>
      <c r="U100" s="7"/>
      <c r="V100" s="7"/>
      <c r="W100" s="7"/>
      <c r="X100" s="113"/>
      <c r="Y100" s="113"/>
      <c r="AB100" s="118"/>
      <c r="AC100" s="118"/>
      <c r="AD100" s="118"/>
      <c r="AE100" s="118"/>
      <c r="AF100" s="118"/>
      <c r="AG100" s="118"/>
      <c r="AH100" s="118"/>
      <c r="AI100" s="7"/>
      <c r="AJ100" s="7"/>
      <c r="AK100" s="7"/>
      <c r="AL100" s="52">
        <f>IF(AND(ISBLANK(D100),ISBLANK(F100)),1,2)</f>
        <v>1</v>
      </c>
      <c r="AM100" s="52">
        <f>IF(ISBLANK(F100),1,2)</f>
        <v>1</v>
      </c>
      <c r="AN100" s="52">
        <f>IF(ISBLANK(D100),1,2)</f>
        <v>1</v>
      </c>
      <c r="AO100" s="4"/>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row>
    <row r="101" spans="2:76" ht="15" customHeight="1" x14ac:dyDescent="0.3">
      <c r="AJ101" s="7"/>
      <c r="AK101" s="7"/>
      <c r="AO101" s="4"/>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row>
    <row r="102" spans="2:76" ht="15" customHeight="1" x14ac:dyDescent="0.3">
      <c r="B102" s="1" t="s">
        <v>51</v>
      </c>
      <c r="F102" s="3"/>
      <c r="G102" s="3"/>
      <c r="H102" s="3"/>
      <c r="I102" s="3"/>
      <c r="J102" s="3"/>
      <c r="K102" s="2"/>
      <c r="L102" s="2"/>
      <c r="M102" s="2"/>
      <c r="N102" s="2"/>
      <c r="O102" s="3"/>
      <c r="P102" s="7"/>
      <c r="Q102" s="7"/>
      <c r="R102" s="7"/>
      <c r="S102" s="7"/>
      <c r="T102" s="7"/>
      <c r="U102" s="7"/>
      <c r="V102" s="7"/>
      <c r="W102" s="7"/>
      <c r="X102" s="7"/>
      <c r="Y102" s="7"/>
      <c r="Z102" s="7"/>
      <c r="AA102" s="7"/>
      <c r="AB102" s="7"/>
      <c r="AC102" s="7"/>
      <c r="AD102" s="7"/>
      <c r="AE102" s="7"/>
      <c r="AF102" s="7"/>
      <c r="AG102" s="7"/>
      <c r="AH102" s="7"/>
      <c r="AI102" s="7"/>
      <c r="AJ102" s="7"/>
      <c r="AK102" s="7"/>
      <c r="AL102" s="15"/>
      <c r="AM102" s="15"/>
      <c r="AO102" s="4"/>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row>
    <row r="103" spans="2:76" ht="4.95" customHeight="1" x14ac:dyDescent="0.3">
      <c r="F103" s="3"/>
      <c r="G103" s="3"/>
      <c r="I103" s="3"/>
      <c r="J103" s="3"/>
      <c r="K103" s="2"/>
      <c r="L103" s="2"/>
      <c r="M103" s="2"/>
      <c r="N103" s="2"/>
      <c r="O103" s="3"/>
      <c r="P103" s="7"/>
      <c r="Q103" s="7"/>
      <c r="R103" s="7"/>
      <c r="S103" s="7"/>
      <c r="T103" s="7"/>
      <c r="U103" s="7"/>
      <c r="V103" s="7"/>
      <c r="W103" s="7"/>
      <c r="X103" s="7"/>
      <c r="Y103" s="7"/>
      <c r="Z103" s="7"/>
      <c r="AA103" s="7"/>
      <c r="AB103" s="7"/>
      <c r="AC103" s="7"/>
      <c r="AD103" s="7"/>
      <c r="AE103" s="7"/>
      <c r="AF103" s="7"/>
      <c r="AG103" s="7"/>
      <c r="AH103" s="7"/>
      <c r="AI103" s="7"/>
      <c r="AJ103" s="7"/>
      <c r="AK103" s="7"/>
      <c r="AL103" s="15"/>
      <c r="AM103" s="15"/>
      <c r="AO103" s="4"/>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row>
    <row r="104" spans="2:76" ht="15" customHeight="1" x14ac:dyDescent="0.3">
      <c r="E104" s="2" t="s">
        <v>97</v>
      </c>
      <c r="F104" s="111"/>
      <c r="G104" s="111"/>
      <c r="H104" s="111"/>
      <c r="I104" s="111"/>
      <c r="J104" s="111"/>
      <c r="K104" s="111"/>
      <c r="L104" s="111"/>
      <c r="M104" s="111"/>
      <c r="N104" s="111"/>
      <c r="O104" s="111"/>
      <c r="P104" s="111"/>
      <c r="Q104" s="111"/>
      <c r="R104" s="111"/>
      <c r="S104" s="111"/>
      <c r="T104" s="111"/>
      <c r="U104" s="111"/>
      <c r="AD104" s="2"/>
      <c r="AE104" s="6"/>
      <c r="AF104" s="6"/>
      <c r="AG104" s="6"/>
      <c r="AH104" s="6"/>
      <c r="AI104" s="6"/>
      <c r="AJ104" s="6"/>
      <c r="AK104" s="7"/>
      <c r="AL104" s="15"/>
      <c r="AM104" s="15"/>
      <c r="AO104" s="4"/>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row>
    <row r="105" spans="2:76" ht="15" customHeight="1" x14ac:dyDescent="0.3">
      <c r="E105" s="2" t="s">
        <v>54</v>
      </c>
      <c r="F105" s="110"/>
      <c r="G105" s="110"/>
      <c r="H105" s="110"/>
      <c r="I105" s="110"/>
      <c r="J105" s="110"/>
      <c r="K105" s="110"/>
      <c r="L105" s="110"/>
      <c r="M105" s="110"/>
      <c r="N105" s="110"/>
      <c r="O105" s="110"/>
      <c r="P105" s="110"/>
      <c r="Q105" s="110"/>
      <c r="R105" s="110"/>
      <c r="S105" s="110"/>
      <c r="T105" s="110"/>
      <c r="U105" s="110"/>
      <c r="AD105" s="2"/>
      <c r="AE105" s="6"/>
      <c r="AF105" s="6"/>
      <c r="AG105" s="6"/>
      <c r="AH105" s="6"/>
      <c r="AI105" s="6"/>
      <c r="AJ105" s="6"/>
      <c r="AO105" s="4"/>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row>
    <row r="106" spans="2:76" ht="15" customHeight="1" x14ac:dyDescent="0.3">
      <c r="E106" s="2" t="s">
        <v>161</v>
      </c>
      <c r="F106" s="110"/>
      <c r="G106" s="110"/>
      <c r="H106" s="110"/>
      <c r="I106" s="110"/>
      <c r="J106" s="110"/>
      <c r="K106" s="110"/>
      <c r="L106" s="110"/>
      <c r="M106" s="110"/>
      <c r="N106" s="110"/>
      <c r="O106" s="110"/>
      <c r="P106" s="110"/>
      <c r="Q106" s="110"/>
      <c r="R106" s="110"/>
      <c r="S106" s="110"/>
      <c r="T106" s="110"/>
      <c r="U106" s="110"/>
      <c r="X106" s="2" t="s">
        <v>57</v>
      </c>
      <c r="Y106" s="113"/>
      <c r="Z106" s="113"/>
      <c r="AA106" s="113"/>
      <c r="AB106" s="113"/>
      <c r="AD106" s="2"/>
      <c r="AF106" s="2" t="s">
        <v>58</v>
      </c>
      <c r="AG106" s="113"/>
      <c r="AH106" s="113"/>
      <c r="AI106" s="113"/>
      <c r="AJ106" s="113"/>
      <c r="AO106" s="4"/>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row>
    <row r="107" spans="2:76" ht="15" customHeight="1" x14ac:dyDescent="0.3">
      <c r="E107" s="2" t="s">
        <v>199</v>
      </c>
      <c r="F107" s="110"/>
      <c r="G107" s="110"/>
      <c r="H107" s="110"/>
      <c r="I107" s="110"/>
      <c r="J107" s="110"/>
      <c r="K107" s="110"/>
      <c r="L107" s="110"/>
      <c r="M107" s="110"/>
      <c r="N107" s="110"/>
      <c r="O107" s="110"/>
      <c r="P107" s="110"/>
      <c r="Q107" s="110"/>
      <c r="R107" s="110"/>
      <c r="S107" s="110"/>
      <c r="T107" s="110"/>
      <c r="U107" s="110"/>
      <c r="AD107" s="2" t="s">
        <v>60</v>
      </c>
      <c r="AE107" s="111"/>
      <c r="AF107" s="111"/>
      <c r="AG107" s="111"/>
      <c r="AH107" s="111"/>
      <c r="AI107" s="111"/>
      <c r="AJ107" s="111"/>
      <c r="AO107" s="4"/>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row>
    <row r="108" spans="2:76" ht="15" customHeight="1" x14ac:dyDescent="0.3">
      <c r="E108" s="2" t="s">
        <v>55</v>
      </c>
      <c r="F108" s="110"/>
      <c r="G108" s="110"/>
      <c r="H108" s="110"/>
      <c r="I108" s="110"/>
      <c r="J108" s="110"/>
      <c r="K108" s="110"/>
      <c r="L108" s="110"/>
      <c r="M108" s="110"/>
      <c r="N108" s="110"/>
      <c r="O108" s="110"/>
      <c r="P108" s="110"/>
      <c r="Q108" s="110"/>
      <c r="R108" s="110"/>
      <c r="S108" s="110"/>
      <c r="T108" s="110"/>
      <c r="U108" s="110"/>
      <c r="AD108" s="2" t="s">
        <v>59</v>
      </c>
      <c r="AE108" s="112"/>
      <c r="AF108" s="112"/>
      <c r="AG108" s="112"/>
      <c r="AH108" s="112"/>
      <c r="AI108" s="112"/>
      <c r="AJ108" s="112"/>
      <c r="AO108" s="4"/>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row>
    <row r="109" spans="2:76" ht="15" customHeight="1" x14ac:dyDescent="0.3">
      <c r="B109" s="2"/>
      <c r="C109" s="2"/>
      <c r="D109" s="2"/>
      <c r="E109" s="2"/>
      <c r="F109" s="2"/>
      <c r="G109" s="2"/>
      <c r="H109" s="2"/>
      <c r="I109" s="2"/>
      <c r="J109" s="2"/>
      <c r="K109" s="2"/>
      <c r="L109" s="2"/>
      <c r="M109" s="2"/>
      <c r="V109" s="19"/>
      <c r="W109" s="19"/>
      <c r="X109" s="7"/>
      <c r="Y109" s="7"/>
      <c r="Z109" s="7"/>
      <c r="AA109" s="7"/>
      <c r="AB109" s="7"/>
      <c r="AC109" s="7"/>
      <c r="AD109" s="7"/>
      <c r="AE109" s="7"/>
      <c r="AF109" s="7"/>
      <c r="AG109" s="7"/>
      <c r="AH109" s="7"/>
      <c r="AI109" s="7"/>
      <c r="AJ109" s="7"/>
      <c r="AO109" s="4"/>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row>
    <row r="110" spans="2:76" ht="15" customHeight="1" x14ac:dyDescent="0.3">
      <c r="B110" s="1" t="s">
        <v>144</v>
      </c>
      <c r="AD110" s="27"/>
      <c r="AE110" s="4" t="s">
        <v>52</v>
      </c>
      <c r="AF110" s="6"/>
      <c r="AG110" s="6"/>
      <c r="AH110" s="6"/>
      <c r="AI110" s="6"/>
      <c r="AJ110" s="6"/>
      <c r="AL110" s="52">
        <f>IF(AND(ISBLANK(F112),ISBLANK(F113),ISBLANK(F114),ISBLANK(F115),ISBLANK(F116),ISBLANK(Y114),ISBLANK(AG114),ISBLANK(AE116)),1,2)</f>
        <v>1</v>
      </c>
      <c r="AM110" s="52">
        <f>IF(ISBLANK(AD110),1,2)</f>
        <v>1</v>
      </c>
      <c r="AO110" s="4"/>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row>
    <row r="111" spans="2:76" ht="4.95" customHeight="1" x14ac:dyDescent="0.3">
      <c r="B111" s="1"/>
      <c r="AJ111" s="6"/>
      <c r="AO111" s="4"/>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row>
    <row r="112" spans="2:76" ht="15" customHeight="1" x14ac:dyDescent="0.3">
      <c r="E112" s="2" t="s">
        <v>56</v>
      </c>
      <c r="F112" s="111"/>
      <c r="G112" s="111"/>
      <c r="H112" s="111"/>
      <c r="I112" s="111"/>
      <c r="J112" s="111"/>
      <c r="K112" s="111"/>
      <c r="L112" s="111"/>
      <c r="M112" s="111"/>
      <c r="N112" s="111"/>
      <c r="O112" s="111"/>
      <c r="P112" s="111"/>
      <c r="Q112" s="111"/>
      <c r="R112" s="111"/>
      <c r="S112" s="111"/>
      <c r="T112" s="111"/>
      <c r="U112" s="111"/>
      <c r="AD112" s="2"/>
      <c r="AE112" s="6"/>
      <c r="AF112" s="6"/>
      <c r="AG112" s="6"/>
      <c r="AH112" s="6"/>
      <c r="AI112" s="6"/>
      <c r="AJ112" s="6"/>
      <c r="AO112" s="4"/>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row>
    <row r="113" spans="2:76" ht="15" customHeight="1" x14ac:dyDescent="0.3">
      <c r="E113" s="2" t="s">
        <v>54</v>
      </c>
      <c r="F113" s="110"/>
      <c r="G113" s="110"/>
      <c r="H113" s="110"/>
      <c r="I113" s="110"/>
      <c r="J113" s="110"/>
      <c r="K113" s="110"/>
      <c r="L113" s="110"/>
      <c r="M113" s="110"/>
      <c r="N113" s="110"/>
      <c r="O113" s="110"/>
      <c r="P113" s="110"/>
      <c r="Q113" s="110"/>
      <c r="R113" s="110"/>
      <c r="S113" s="110"/>
      <c r="T113" s="110"/>
      <c r="U113" s="110"/>
      <c r="AD113" s="2"/>
      <c r="AE113" s="6"/>
      <c r="AF113" s="6"/>
      <c r="AG113" s="6"/>
      <c r="AH113" s="6"/>
      <c r="AI113" s="6"/>
      <c r="AJ113" s="6"/>
      <c r="AO113" s="4"/>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row>
    <row r="114" spans="2:76" ht="15" customHeight="1" x14ac:dyDescent="0.3">
      <c r="E114" s="2" t="s">
        <v>161</v>
      </c>
      <c r="F114" s="110"/>
      <c r="G114" s="110"/>
      <c r="H114" s="110"/>
      <c r="I114" s="110"/>
      <c r="J114" s="110"/>
      <c r="K114" s="110"/>
      <c r="L114" s="110"/>
      <c r="M114" s="110"/>
      <c r="N114" s="110"/>
      <c r="O114" s="110"/>
      <c r="P114" s="110"/>
      <c r="Q114" s="110"/>
      <c r="R114" s="110"/>
      <c r="S114" s="110"/>
      <c r="T114" s="110"/>
      <c r="U114" s="110"/>
      <c r="X114" s="2" t="s">
        <v>57</v>
      </c>
      <c r="Y114" s="113"/>
      <c r="Z114" s="113"/>
      <c r="AA114" s="113"/>
      <c r="AB114" s="113"/>
      <c r="AD114" s="2"/>
      <c r="AF114" s="2" t="s">
        <v>58</v>
      </c>
      <c r="AG114" s="113"/>
      <c r="AH114" s="113"/>
      <c r="AI114" s="113"/>
      <c r="AJ114" s="113"/>
      <c r="AO114" s="4"/>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row>
    <row r="115" spans="2:76" ht="15" customHeight="1" x14ac:dyDescent="0.3">
      <c r="E115" s="2" t="s">
        <v>199</v>
      </c>
      <c r="F115" s="110"/>
      <c r="G115" s="110"/>
      <c r="H115" s="110"/>
      <c r="I115" s="110"/>
      <c r="J115" s="110"/>
      <c r="K115" s="110"/>
      <c r="L115" s="110"/>
      <c r="M115" s="110"/>
      <c r="N115" s="110"/>
      <c r="O115" s="110"/>
      <c r="P115" s="110"/>
      <c r="Q115" s="110"/>
      <c r="R115" s="110"/>
      <c r="S115" s="110"/>
      <c r="T115" s="110"/>
      <c r="U115" s="110"/>
      <c r="AD115" s="2" t="s">
        <v>60</v>
      </c>
      <c r="AE115" s="111"/>
      <c r="AF115" s="111"/>
      <c r="AG115" s="111"/>
      <c r="AH115" s="111"/>
      <c r="AI115" s="111"/>
      <c r="AJ115" s="111"/>
      <c r="AO115" s="4"/>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row>
    <row r="116" spans="2:76" ht="15" customHeight="1" x14ac:dyDescent="0.3">
      <c r="E116" s="2" t="s">
        <v>55</v>
      </c>
      <c r="F116" s="110"/>
      <c r="G116" s="110"/>
      <c r="H116" s="110"/>
      <c r="I116" s="110"/>
      <c r="J116" s="110"/>
      <c r="K116" s="110"/>
      <c r="L116" s="110"/>
      <c r="M116" s="110"/>
      <c r="N116" s="110"/>
      <c r="O116" s="110"/>
      <c r="P116" s="110"/>
      <c r="Q116" s="110"/>
      <c r="R116" s="110"/>
      <c r="S116" s="110"/>
      <c r="T116" s="110"/>
      <c r="U116" s="110"/>
      <c r="AD116" s="2" t="s">
        <v>59</v>
      </c>
      <c r="AE116" s="112"/>
      <c r="AF116" s="112"/>
      <c r="AG116" s="112"/>
      <c r="AH116" s="112"/>
      <c r="AI116" s="112"/>
      <c r="AJ116" s="112"/>
      <c r="AO116" s="4"/>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row>
    <row r="117" spans="2:76" ht="15" customHeight="1" x14ac:dyDescent="0.3">
      <c r="AO117" s="4"/>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row>
    <row r="118" spans="2:76" ht="15" customHeight="1" x14ac:dyDescent="0.3">
      <c r="B118" s="131">
        <f>Tables!$F$13</f>
        <v>45931</v>
      </c>
      <c r="C118" s="131"/>
      <c r="D118" s="131"/>
      <c r="E118" s="131"/>
      <c r="F118" s="131"/>
      <c r="G118" s="131"/>
      <c r="H118" s="131"/>
      <c r="R118" s="129" t="s">
        <v>109</v>
      </c>
      <c r="S118" s="129"/>
      <c r="T118" s="129"/>
      <c r="U118" s="129"/>
      <c r="AO118" s="4"/>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row>
    <row r="119" spans="2:76" ht="15" customHeight="1" x14ac:dyDescent="0.3">
      <c r="D119" s="2" t="s">
        <v>53</v>
      </c>
      <c r="E119" s="130">
        <f>$E$7</f>
        <v>0</v>
      </c>
      <c r="F119" s="130"/>
      <c r="G119" s="130"/>
      <c r="H119" s="130"/>
      <c r="I119" s="130"/>
      <c r="J119" s="130"/>
      <c r="K119" s="130"/>
      <c r="L119" s="130"/>
      <c r="M119" s="130"/>
      <c r="N119" s="130"/>
      <c r="O119" s="130"/>
      <c r="P119" s="130"/>
      <c r="Q119" s="130"/>
      <c r="R119" s="130"/>
      <c r="S119" s="130"/>
      <c r="T119" s="130"/>
      <c r="U119" s="130"/>
      <c r="V119" s="130"/>
      <c r="W119" s="130"/>
      <c r="X119" s="130"/>
      <c r="Y119" s="130"/>
      <c r="AD119" s="2" t="s">
        <v>72</v>
      </c>
      <c r="AE119" s="139">
        <f>$AE$7</f>
        <v>0</v>
      </c>
      <c r="AF119" s="138"/>
      <c r="AG119" s="138"/>
      <c r="AH119" s="138"/>
      <c r="AI119" s="138"/>
      <c r="AJ119" s="138"/>
      <c r="AO119" s="4"/>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row>
    <row r="120" spans="2:76" ht="15" customHeight="1" x14ac:dyDescent="0.3">
      <c r="AD120" s="2" t="s">
        <v>73</v>
      </c>
      <c r="AE120" s="138">
        <f>$AE$8</f>
        <v>0</v>
      </c>
      <c r="AF120" s="138"/>
      <c r="AG120" s="138"/>
      <c r="AH120" s="138"/>
      <c r="AI120" s="138"/>
      <c r="AJ120" s="138"/>
      <c r="AO120" s="4"/>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row>
    <row r="121" spans="2:76" ht="15" customHeight="1" x14ac:dyDescent="0.3">
      <c r="B121" s="1" t="s">
        <v>143</v>
      </c>
      <c r="C121" s="1"/>
      <c r="D121" s="1"/>
      <c r="AO121" s="4"/>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row>
    <row r="122" spans="2:76" ht="4.95" customHeight="1" x14ac:dyDescent="0.3">
      <c r="B122" s="1"/>
      <c r="C122" s="1"/>
      <c r="D122" s="1"/>
      <c r="AO122" s="4"/>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row>
    <row r="123" spans="2:76" ht="15" customHeight="1" x14ac:dyDescent="0.3">
      <c r="B123" s="4" t="s">
        <v>141</v>
      </c>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O123" s="4"/>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row>
    <row r="124" spans="2:76" ht="4.95" customHeight="1" x14ac:dyDescent="0.3">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O124" s="4"/>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row>
    <row r="125" spans="2:76" ht="15" customHeight="1" x14ac:dyDescent="0.3">
      <c r="B125" s="27"/>
      <c r="C125" s="1"/>
      <c r="D125" s="40" t="str">
        <f>"Is being properly maintained in accordance with the "&amp;Tables!F39&amp;"'s requirements and functioning as it was designed."</f>
        <v>Is being properly maintained in accordance with the 's requirements and functioning as it was designed.</v>
      </c>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L125" s="52">
        <f>IF(AND(ISBLANK(B125),ISBLANK(B127),ISBLANK(B129)),1,2)</f>
        <v>1</v>
      </c>
      <c r="AO125" s="4"/>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row>
    <row r="126" spans="2:76" ht="4.95" customHeight="1" x14ac:dyDescent="0.3">
      <c r="B126" s="1"/>
      <c r="C126" s="1"/>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O126" s="4"/>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row>
    <row r="127" spans="2:76" ht="15" customHeight="1" x14ac:dyDescent="0.3">
      <c r="B127" s="27"/>
      <c r="C127" s="1"/>
      <c r="D127" s="140" t="s">
        <v>142</v>
      </c>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O127" s="4"/>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row>
    <row r="128" spans="2:76" ht="15" customHeight="1" x14ac:dyDescent="0.3">
      <c r="B128" s="1"/>
      <c r="C128" s="1"/>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O128" s="4"/>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row>
    <row r="129" spans="2:76" ht="15" customHeight="1" x14ac:dyDescent="0.3">
      <c r="B129" s="27"/>
      <c r="C129" s="1"/>
      <c r="D129" s="43" t="s">
        <v>175</v>
      </c>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O129" s="4"/>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row>
    <row r="130" spans="2:76" ht="15" customHeight="1" x14ac:dyDescent="0.3">
      <c r="B130" s="1"/>
      <c r="C130" s="1"/>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O130" s="4"/>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row>
    <row r="131" spans="2:76" ht="15" customHeight="1" x14ac:dyDescent="0.3">
      <c r="D131" s="2" t="s">
        <v>97</v>
      </c>
      <c r="E131" s="111"/>
      <c r="F131" s="111"/>
      <c r="G131" s="111"/>
      <c r="H131" s="111"/>
      <c r="I131" s="111"/>
      <c r="J131" s="111"/>
      <c r="K131" s="111"/>
      <c r="L131" s="111"/>
      <c r="M131" s="111"/>
      <c r="N131" s="111"/>
      <c r="O131" s="111"/>
      <c r="P131" s="111"/>
      <c r="Q131" s="111"/>
      <c r="R131" s="111"/>
      <c r="S131" s="111"/>
      <c r="T131" s="111"/>
      <c r="U131" s="111"/>
      <c r="V131" s="111"/>
      <c r="Y131" s="14" t="s">
        <v>130</v>
      </c>
      <c r="AO131" s="4"/>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row>
    <row r="132" spans="2:76" ht="15" customHeight="1" x14ac:dyDescent="0.3">
      <c r="D132" s="2" t="s">
        <v>53</v>
      </c>
      <c r="E132" s="110"/>
      <c r="F132" s="110"/>
      <c r="G132" s="110"/>
      <c r="H132" s="110"/>
      <c r="I132" s="110"/>
      <c r="J132" s="110"/>
      <c r="K132" s="110"/>
      <c r="L132" s="110"/>
      <c r="M132" s="110"/>
      <c r="N132" s="110"/>
      <c r="O132" s="110"/>
      <c r="P132" s="110"/>
      <c r="Q132" s="110"/>
      <c r="R132" s="110"/>
      <c r="S132" s="110"/>
      <c r="T132" s="110"/>
      <c r="U132" s="110"/>
      <c r="V132" s="110"/>
      <c r="Z132" s="143"/>
      <c r="AA132" s="143"/>
      <c r="AB132" s="143"/>
      <c r="AC132" s="143"/>
      <c r="AD132" s="143"/>
      <c r="AE132" s="143"/>
      <c r="AF132" s="143"/>
      <c r="AG132" s="143"/>
      <c r="AH132" s="143"/>
      <c r="AI132" s="143"/>
      <c r="AJ132" s="143"/>
      <c r="AL132" s="52">
        <f>IF(ISBLANK(Z132),1,2)</f>
        <v>1</v>
      </c>
      <c r="AO132" s="4"/>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row>
    <row r="133" spans="2:76" ht="15" customHeight="1" x14ac:dyDescent="0.3">
      <c r="D133" s="2" t="s">
        <v>54</v>
      </c>
      <c r="E133" s="110"/>
      <c r="F133" s="110"/>
      <c r="G133" s="110"/>
      <c r="H133" s="110"/>
      <c r="I133" s="110"/>
      <c r="J133" s="110"/>
      <c r="K133" s="110"/>
      <c r="L133" s="110"/>
      <c r="M133" s="110"/>
      <c r="N133" s="26"/>
      <c r="O133" s="26"/>
      <c r="P133" s="26"/>
      <c r="Q133" s="57" t="s">
        <v>57</v>
      </c>
      <c r="R133" s="110"/>
      <c r="S133" s="110"/>
      <c r="T133" s="110"/>
      <c r="U133" s="110"/>
      <c r="V133" s="110"/>
      <c r="Y133" s="41"/>
      <c r="Z133" s="144"/>
      <c r="AA133" s="144"/>
      <c r="AB133" s="144"/>
      <c r="AC133" s="144"/>
      <c r="AD133" s="144"/>
      <c r="AE133" s="144"/>
      <c r="AF133" s="144"/>
      <c r="AG133" s="144"/>
      <c r="AH133" s="144"/>
      <c r="AI133" s="144"/>
      <c r="AJ133" s="144"/>
      <c r="AO133" s="4"/>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row>
    <row r="134" spans="2:76" ht="15" customHeight="1" x14ac:dyDescent="0.3">
      <c r="D134" s="2" t="s">
        <v>161</v>
      </c>
      <c r="E134" s="110"/>
      <c r="F134" s="110"/>
      <c r="G134" s="110"/>
      <c r="H134" s="110"/>
      <c r="I134" s="110"/>
      <c r="J134" s="110"/>
      <c r="K134" s="110"/>
      <c r="L134" s="110"/>
      <c r="M134" s="110"/>
      <c r="Q134" s="2" t="s">
        <v>58</v>
      </c>
      <c r="R134" s="110"/>
      <c r="S134" s="110"/>
      <c r="T134" s="110"/>
      <c r="U134" s="110"/>
      <c r="V134" s="110"/>
      <c r="Y134" s="4" t="s">
        <v>131</v>
      </c>
      <c r="AO134" s="4"/>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row>
    <row r="135" spans="2:76" ht="15" customHeight="1" x14ac:dyDescent="0.3">
      <c r="C135" s="28"/>
      <c r="D135" s="2" t="s">
        <v>55</v>
      </c>
      <c r="E135" s="141"/>
      <c r="F135" s="141"/>
      <c r="G135" s="141"/>
      <c r="H135" s="141"/>
      <c r="I135" s="141"/>
      <c r="J135" s="141"/>
      <c r="K135" s="141"/>
      <c r="L135" s="141"/>
      <c r="M135" s="141"/>
      <c r="N135" s="141"/>
      <c r="O135" s="141"/>
      <c r="P135" s="141"/>
      <c r="Q135" s="141"/>
      <c r="R135" s="141"/>
      <c r="S135" s="141"/>
      <c r="T135" s="141"/>
      <c r="U135" s="141"/>
      <c r="V135" s="141"/>
      <c r="W135" s="28"/>
      <c r="X135" s="28"/>
      <c r="Z135" s="142" t="str">
        <f>IF(ISBLANK(Z132),"Type?",VLOOKUP(Z132,T_Registration[#All],2))</f>
        <v>Type?</v>
      </c>
      <c r="AA135" s="142"/>
      <c r="AB135" s="142"/>
      <c r="AC135" s="142"/>
      <c r="AD135" s="142"/>
      <c r="AE135" s="111"/>
      <c r="AF135" s="111"/>
      <c r="AG135" s="111"/>
      <c r="AH135" s="111"/>
      <c r="AI135" s="111"/>
      <c r="AJ135" s="111"/>
      <c r="AO135" s="4"/>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row>
    <row r="136" spans="2:76" ht="15" customHeight="1" x14ac:dyDescent="0.3">
      <c r="D136" s="2" t="s">
        <v>59</v>
      </c>
      <c r="E136" s="112"/>
      <c r="F136" s="112"/>
      <c r="G136" s="112"/>
      <c r="H136" s="112"/>
      <c r="I136" s="112"/>
      <c r="U136" s="19"/>
      <c r="V136" s="19"/>
      <c r="AO136" s="4"/>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row>
    <row r="137" spans="2:76" ht="15" customHeight="1" x14ac:dyDescent="0.3">
      <c r="D137" s="2"/>
      <c r="AO137" s="4"/>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row>
    <row r="138" spans="2:76" ht="15" customHeight="1" x14ac:dyDescent="0.3">
      <c r="D138" s="2" t="s">
        <v>98</v>
      </c>
      <c r="E138" s="39"/>
      <c r="F138" s="39"/>
      <c r="G138" s="39"/>
      <c r="H138" s="39"/>
      <c r="I138" s="39"/>
      <c r="J138" s="39"/>
      <c r="K138" s="39"/>
      <c r="L138" s="39"/>
      <c r="M138" s="39"/>
      <c r="N138" s="39"/>
      <c r="O138" s="39"/>
      <c r="P138" s="39"/>
      <c r="Q138" s="39"/>
      <c r="R138" s="39"/>
      <c r="S138" s="39"/>
      <c r="T138" s="39"/>
      <c r="U138" s="39"/>
      <c r="V138" s="39"/>
      <c r="Y138" s="2" t="s">
        <v>8</v>
      </c>
      <c r="Z138" s="116"/>
      <c r="AA138" s="116"/>
      <c r="AB138" s="116"/>
      <c r="AC138" s="116"/>
      <c r="AD138" s="116"/>
      <c r="AE138" s="116"/>
      <c r="AF138" s="6"/>
      <c r="AG138" s="6"/>
      <c r="AO138" s="4"/>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row>
    <row r="139" spans="2:76" ht="15" customHeight="1" x14ac:dyDescent="0.3">
      <c r="D139" s="2"/>
      <c r="Z139" s="6"/>
      <c r="AA139" s="6"/>
      <c r="AB139" s="6"/>
      <c r="AC139" s="6"/>
      <c r="AD139" s="6"/>
      <c r="AE139" s="6"/>
      <c r="AF139" s="6"/>
      <c r="AG139" s="6"/>
      <c r="AO139" s="4"/>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row>
    <row r="140" spans="2:76" ht="15" customHeight="1" x14ac:dyDescent="0.3">
      <c r="D140" s="2"/>
      <c r="Z140" s="6"/>
      <c r="AA140" s="6"/>
      <c r="AB140" s="6"/>
      <c r="AC140" s="6"/>
      <c r="AD140" s="6"/>
      <c r="AE140" s="6"/>
      <c r="AF140" s="6"/>
      <c r="AG140" s="6"/>
      <c r="AO140" s="4"/>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row>
    <row r="141" spans="2:76" ht="15" customHeight="1" x14ac:dyDescent="0.3">
      <c r="D141" s="2"/>
      <c r="Z141" s="6"/>
      <c r="AA141" s="6"/>
      <c r="AB141" s="6"/>
      <c r="AC141" s="6"/>
      <c r="AD141" s="6"/>
      <c r="AE141" s="6"/>
      <c r="AF141" s="6"/>
      <c r="AG141" s="6"/>
      <c r="AO141" s="4"/>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row>
    <row r="142" spans="2:76" ht="15" customHeight="1" x14ac:dyDescent="0.3">
      <c r="D142" s="2"/>
      <c r="Z142" s="6"/>
      <c r="AA142" s="6"/>
      <c r="AB142" s="6"/>
      <c r="AC142" s="6"/>
      <c r="AD142" s="6"/>
      <c r="AE142" s="6"/>
      <c r="AF142" s="6"/>
      <c r="AG142" s="6"/>
      <c r="AO142" s="4"/>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row>
    <row r="143" spans="2:76" ht="15" customHeight="1" x14ac:dyDescent="0.3">
      <c r="D143" s="2"/>
      <c r="Z143" s="6"/>
      <c r="AA143" s="6"/>
      <c r="AB143" s="6"/>
      <c r="AC143" s="6"/>
      <c r="AD143" s="6"/>
      <c r="AE143" s="6"/>
      <c r="AF143" s="6"/>
      <c r="AG143" s="6"/>
      <c r="AO143" s="4"/>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row>
    <row r="144" spans="2:76" ht="15" customHeight="1" x14ac:dyDescent="0.3">
      <c r="D144" s="2"/>
      <c r="Z144" s="6"/>
      <c r="AA144" s="6"/>
      <c r="AB144" s="6"/>
      <c r="AC144" s="6"/>
      <c r="AD144" s="6"/>
      <c r="AE144" s="6"/>
      <c r="AF144" s="6"/>
      <c r="AG144" s="6"/>
      <c r="AO144" s="4"/>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row>
    <row r="145" spans="4:76" ht="15" customHeight="1" x14ac:dyDescent="0.3">
      <c r="D145" s="2"/>
      <c r="Z145" s="6"/>
      <c r="AA145" s="6"/>
      <c r="AB145" s="6"/>
      <c r="AC145" s="6"/>
      <c r="AD145" s="6"/>
      <c r="AE145" s="6"/>
      <c r="AF145" s="6"/>
      <c r="AG145" s="6"/>
      <c r="AO145" s="4"/>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row>
    <row r="146" spans="4:76" ht="15" customHeight="1" x14ac:dyDescent="0.3">
      <c r="D146" s="2"/>
      <c r="Z146" s="6"/>
      <c r="AA146" s="6"/>
      <c r="AB146" s="6"/>
      <c r="AC146" s="6"/>
      <c r="AD146" s="6"/>
      <c r="AE146" s="6"/>
      <c r="AF146" s="6"/>
      <c r="AG146" s="6"/>
      <c r="AO146" s="4"/>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row>
    <row r="147" spans="4:76" ht="15" customHeight="1" x14ac:dyDescent="0.3">
      <c r="D147" s="2"/>
      <c r="Z147" s="6"/>
      <c r="AA147" s="6"/>
      <c r="AB147" s="6"/>
      <c r="AC147" s="6"/>
      <c r="AD147" s="6"/>
      <c r="AE147" s="6"/>
      <c r="AF147" s="6"/>
      <c r="AG147" s="6"/>
      <c r="AO147" s="4"/>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row>
    <row r="148" spans="4:76" ht="15" customHeight="1" x14ac:dyDescent="0.3">
      <c r="D148" s="2"/>
      <c r="Z148" s="6"/>
      <c r="AA148" s="6"/>
      <c r="AB148" s="6"/>
      <c r="AC148" s="6"/>
      <c r="AD148" s="6"/>
      <c r="AE148" s="6"/>
      <c r="AF148" s="6"/>
      <c r="AG148" s="6"/>
      <c r="AO148" s="4"/>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row>
    <row r="149" spans="4:76" ht="15" customHeight="1" x14ac:dyDescent="0.3">
      <c r="D149" s="2"/>
      <c r="Z149" s="6"/>
      <c r="AA149" s="6"/>
      <c r="AB149" s="6"/>
      <c r="AC149" s="6"/>
      <c r="AD149" s="6"/>
      <c r="AE149" s="6"/>
      <c r="AF149" s="6"/>
      <c r="AG149" s="6"/>
      <c r="AO149" s="4"/>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row>
    <row r="150" spans="4:76" ht="15" customHeight="1" x14ac:dyDescent="0.3">
      <c r="D150" s="2"/>
      <c r="Z150" s="6"/>
      <c r="AA150" s="6"/>
      <c r="AB150" s="6"/>
      <c r="AC150" s="6"/>
      <c r="AD150" s="6"/>
      <c r="AE150" s="6"/>
      <c r="AF150" s="6"/>
      <c r="AG150" s="6"/>
      <c r="AO150" s="4"/>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row>
    <row r="151" spans="4:76" ht="15" customHeight="1" x14ac:dyDescent="0.3">
      <c r="D151" s="2"/>
      <c r="Z151" s="6"/>
      <c r="AA151" s="6"/>
      <c r="AB151" s="6"/>
      <c r="AC151" s="6"/>
      <c r="AD151" s="6"/>
      <c r="AE151" s="6"/>
      <c r="AF151" s="6"/>
      <c r="AG151" s="6"/>
      <c r="AO151" s="4"/>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row>
    <row r="152" spans="4:76" ht="15" customHeight="1" x14ac:dyDescent="0.3">
      <c r="D152" s="2"/>
      <c r="Z152" s="6"/>
      <c r="AA152" s="6"/>
      <c r="AB152" s="6"/>
      <c r="AC152" s="6"/>
      <c r="AD152" s="6"/>
      <c r="AE152" s="6"/>
      <c r="AF152" s="6"/>
      <c r="AG152" s="6"/>
      <c r="AO152" s="4"/>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row>
    <row r="153" spans="4:76" ht="15" customHeight="1" x14ac:dyDescent="0.3">
      <c r="D153" s="2"/>
      <c r="Z153" s="6"/>
      <c r="AA153" s="6"/>
      <c r="AB153" s="6"/>
      <c r="AC153" s="6"/>
      <c r="AD153" s="6"/>
      <c r="AE153" s="6"/>
      <c r="AF153" s="6"/>
      <c r="AG153" s="6"/>
      <c r="AO153" s="4"/>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row>
    <row r="154" spans="4:76" ht="15" customHeight="1" x14ac:dyDescent="0.3">
      <c r="D154" s="2"/>
      <c r="Z154" s="6"/>
      <c r="AA154" s="6"/>
      <c r="AB154" s="6"/>
      <c r="AC154" s="6"/>
      <c r="AD154" s="6"/>
      <c r="AE154" s="6"/>
      <c r="AF154" s="6"/>
      <c r="AG154" s="6"/>
      <c r="AO154" s="4"/>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row>
    <row r="155" spans="4:76" ht="15" customHeight="1" x14ac:dyDescent="0.3">
      <c r="D155" s="2"/>
      <c r="Z155" s="6"/>
      <c r="AA155" s="6"/>
      <c r="AB155" s="6"/>
      <c r="AC155" s="6"/>
      <c r="AD155" s="6"/>
      <c r="AE155" s="6"/>
      <c r="AF155" s="6"/>
      <c r="AG155" s="6"/>
      <c r="AO155" s="4"/>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row>
    <row r="156" spans="4:76" ht="15" customHeight="1" x14ac:dyDescent="0.3">
      <c r="D156" s="2"/>
      <c r="Z156" s="6"/>
      <c r="AA156" s="6"/>
      <c r="AB156" s="6"/>
      <c r="AC156" s="6"/>
      <c r="AD156" s="6"/>
      <c r="AE156" s="6"/>
      <c r="AF156" s="6"/>
      <c r="AG156" s="6"/>
      <c r="AO156" s="4"/>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row>
    <row r="157" spans="4:76" ht="15" customHeight="1" x14ac:dyDescent="0.3">
      <c r="D157" s="2"/>
      <c r="Z157" s="6"/>
      <c r="AA157" s="6"/>
      <c r="AB157" s="6"/>
      <c r="AC157" s="6"/>
      <c r="AD157" s="6"/>
      <c r="AE157" s="6"/>
      <c r="AF157" s="6"/>
      <c r="AG157" s="6"/>
      <c r="AO157" s="4"/>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row>
    <row r="158" spans="4:76" ht="15" customHeight="1" x14ac:dyDescent="0.3">
      <c r="D158" s="2"/>
      <c r="Z158" s="6"/>
      <c r="AA158" s="6"/>
      <c r="AB158" s="6"/>
      <c r="AC158" s="6"/>
      <c r="AD158" s="6"/>
      <c r="AE158" s="6"/>
      <c r="AF158" s="6"/>
      <c r="AG158" s="6"/>
      <c r="AO158" s="4"/>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row>
    <row r="159" spans="4:76" ht="15" customHeight="1" x14ac:dyDescent="0.3">
      <c r="D159" s="2"/>
      <c r="Z159" s="6"/>
      <c r="AA159" s="6"/>
      <c r="AB159" s="6"/>
      <c r="AC159" s="6"/>
      <c r="AD159" s="6"/>
      <c r="AE159" s="6"/>
      <c r="AF159" s="6"/>
      <c r="AG159" s="6"/>
      <c r="AO159" s="4"/>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row>
    <row r="160" spans="4:76" ht="15" customHeight="1" x14ac:dyDescent="0.3">
      <c r="D160" s="2"/>
      <c r="Z160" s="6"/>
      <c r="AA160" s="6"/>
      <c r="AB160" s="6"/>
      <c r="AC160" s="6"/>
      <c r="AD160" s="6"/>
      <c r="AE160" s="6"/>
      <c r="AF160" s="6"/>
      <c r="AG160" s="6"/>
      <c r="AO160" s="4"/>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row>
    <row r="161" spans="2:76" ht="15" customHeight="1" x14ac:dyDescent="0.3">
      <c r="D161" s="2"/>
      <c r="Z161" s="6"/>
      <c r="AA161" s="6"/>
      <c r="AB161" s="6"/>
      <c r="AC161" s="6"/>
      <c r="AD161" s="6"/>
      <c r="AE161" s="6"/>
      <c r="AF161" s="6"/>
      <c r="AG161" s="6"/>
      <c r="AO161" s="4"/>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row>
    <row r="162" spans="2:76" ht="15" customHeight="1" x14ac:dyDescent="0.3">
      <c r="AO162" s="4"/>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row>
    <row r="163" spans="2:76" ht="15" customHeight="1" x14ac:dyDescent="0.3">
      <c r="B163" s="131">
        <f>Tables!$F$13</f>
        <v>45931</v>
      </c>
      <c r="C163" s="131"/>
      <c r="D163" s="131"/>
      <c r="E163" s="131"/>
      <c r="F163" s="131"/>
      <c r="G163" s="131"/>
      <c r="H163" s="131"/>
      <c r="R163" s="129" t="s">
        <v>110</v>
      </c>
      <c r="S163" s="129"/>
      <c r="T163" s="129"/>
      <c r="U163" s="129"/>
      <c r="AO163" s="4"/>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row>
    <row r="164" spans="2:76" ht="15" customHeight="1" x14ac:dyDescent="0.3">
      <c r="AL164" s="6"/>
      <c r="AM164" s="6"/>
      <c r="AN164" s="6"/>
      <c r="AO164" s="4"/>
    </row>
    <row r="165" spans="2:76" ht="15" hidden="1" customHeight="1" x14ac:dyDescent="0.3"/>
    <row r="166" spans="2:76" ht="15" hidden="1" customHeight="1" x14ac:dyDescent="0.3"/>
    <row r="167" spans="2:76" ht="15" hidden="1" customHeight="1" x14ac:dyDescent="0.3"/>
    <row r="168" spans="2:76" ht="15" hidden="1" customHeight="1" x14ac:dyDescent="0.3"/>
    <row r="169" spans="2:76" ht="15" hidden="1" customHeight="1" x14ac:dyDescent="0.3"/>
    <row r="170" spans="2:76" ht="15" hidden="1" customHeight="1" x14ac:dyDescent="0.3"/>
    <row r="171" spans="2:76" ht="15" hidden="1" customHeight="1" x14ac:dyDescent="0.3"/>
    <row r="172" spans="2:76" ht="15" hidden="1" customHeight="1" x14ac:dyDescent="0.3"/>
    <row r="173" spans="2:76" ht="15" hidden="1" customHeight="1" x14ac:dyDescent="0.3"/>
    <row r="174" spans="2:76" ht="15" hidden="1" customHeight="1" x14ac:dyDescent="0.3"/>
    <row r="175" spans="2:76" ht="15" hidden="1" customHeight="1" x14ac:dyDescent="0.3"/>
    <row r="176" spans="2:76" ht="15" hidden="1" customHeight="1" x14ac:dyDescent="0.3"/>
    <row r="177" ht="15" hidden="1" customHeight="1" x14ac:dyDescent="0.3"/>
    <row r="178" ht="15" hidden="1" customHeight="1" x14ac:dyDescent="0.3"/>
    <row r="179" ht="15" hidden="1" customHeight="1" x14ac:dyDescent="0.3"/>
    <row r="180" ht="15" hidden="1" customHeight="1" x14ac:dyDescent="0.3"/>
    <row r="181" ht="15" hidden="1" customHeight="1" x14ac:dyDescent="0.3"/>
    <row r="182" ht="15" hidden="1" customHeight="1" x14ac:dyDescent="0.3"/>
    <row r="183" ht="15" hidden="1" customHeight="1" x14ac:dyDescent="0.3"/>
    <row r="184" ht="15" hidden="1" customHeight="1" x14ac:dyDescent="0.3"/>
    <row r="185" ht="15" hidden="1" customHeight="1" x14ac:dyDescent="0.3"/>
    <row r="186" ht="15" hidden="1" customHeight="1" x14ac:dyDescent="0.3"/>
    <row r="187" ht="15" hidden="1" customHeight="1" x14ac:dyDescent="0.3"/>
    <row r="188" ht="15" hidden="1" customHeight="1" x14ac:dyDescent="0.3"/>
    <row r="189" ht="15" hidden="1" customHeight="1" x14ac:dyDescent="0.3"/>
    <row r="190" ht="15" hidden="1" customHeight="1" x14ac:dyDescent="0.3"/>
    <row r="191" ht="15" hidden="1" customHeight="1" x14ac:dyDescent="0.3"/>
    <row r="192" ht="15" hidden="1" customHeight="1" x14ac:dyDescent="0.3"/>
    <row r="193" ht="15" hidden="1" customHeight="1" x14ac:dyDescent="0.3"/>
    <row r="194" ht="15" hidden="1" customHeight="1" x14ac:dyDescent="0.3"/>
    <row r="195" ht="15" hidden="1" customHeight="1" x14ac:dyDescent="0.3"/>
    <row r="196" ht="15" hidden="1" customHeight="1" x14ac:dyDescent="0.3"/>
    <row r="197" ht="15" hidden="1" customHeight="1" x14ac:dyDescent="0.3"/>
    <row r="198" ht="15" hidden="1" customHeight="1" x14ac:dyDescent="0.3"/>
    <row r="199" ht="15" hidden="1" customHeight="1" x14ac:dyDescent="0.3"/>
    <row r="200" ht="15" hidden="1" customHeight="1" x14ac:dyDescent="0.3"/>
    <row r="201" ht="15" hidden="1" customHeight="1" x14ac:dyDescent="0.3"/>
  </sheetData>
  <sheetProtection algorithmName="SHA-512" hashValue="Pd11tR29SIb2/dAJrrE0MfE9Nxaix03n3UPjqMMo4AZr9KDNAtvc1ewxaBgsuK/TwYYBbkSJgXgDDCQiyO1iLA==" saltValue="+snVxKXmJDWEghWWlhM1YQ==" spinCount="100000" sheet="1" objects="1" scenarios="1" selectLockedCells="1"/>
  <mergeCells count="82">
    <mergeCell ref="AB98:AH98"/>
    <mergeCell ref="X100:Y100"/>
    <mergeCell ref="V31:AJ31"/>
    <mergeCell ref="Y73:AB73"/>
    <mergeCell ref="Y71:AB71"/>
    <mergeCell ref="J77:AJ79"/>
    <mergeCell ref="AE67:AJ67"/>
    <mergeCell ref="AE66:AJ66"/>
    <mergeCell ref="X94:Y94"/>
    <mergeCell ref="AB100:AH100"/>
    <mergeCell ref="X96:Y96"/>
    <mergeCell ref="AB96:AH96"/>
    <mergeCell ref="X98:Y98"/>
    <mergeCell ref="AB94:AH94"/>
    <mergeCell ref="V45:AJ45"/>
    <mergeCell ref="AA35:AJ35"/>
    <mergeCell ref="E136:I136"/>
    <mergeCell ref="D127:AJ128"/>
    <mergeCell ref="B163:H163"/>
    <mergeCell ref="R163:U163"/>
    <mergeCell ref="E135:V135"/>
    <mergeCell ref="Z138:AE138"/>
    <mergeCell ref="Z135:AD135"/>
    <mergeCell ref="AE135:AJ135"/>
    <mergeCell ref="E134:M134"/>
    <mergeCell ref="R134:V134"/>
    <mergeCell ref="E131:V131"/>
    <mergeCell ref="E132:V132"/>
    <mergeCell ref="Z132:AJ133"/>
    <mergeCell ref="E133:M133"/>
    <mergeCell ref="R133:V133"/>
    <mergeCell ref="AE120:AJ120"/>
    <mergeCell ref="Y114:AB114"/>
    <mergeCell ref="AG114:AJ114"/>
    <mergeCell ref="AE119:AJ119"/>
    <mergeCell ref="E119:Y119"/>
    <mergeCell ref="F116:U116"/>
    <mergeCell ref="AE116:AJ116"/>
    <mergeCell ref="AE115:AJ115"/>
    <mergeCell ref="B118:H118"/>
    <mergeCell ref="R118:U118"/>
    <mergeCell ref="E8:Y8"/>
    <mergeCell ref="AE8:AJ8"/>
    <mergeCell ref="AE9:AJ9"/>
    <mergeCell ref="E11:Y11"/>
    <mergeCell ref="E10:Y10"/>
    <mergeCell ref="AE11:AJ11"/>
    <mergeCell ref="AE10:AJ10"/>
    <mergeCell ref="E9:K9"/>
    <mergeCell ref="O9:R9"/>
    <mergeCell ref="W9:Y9"/>
    <mergeCell ref="AB90:AH90"/>
    <mergeCell ref="X92:Y92"/>
    <mergeCell ref="AB92:AH92"/>
    <mergeCell ref="Y57:AB57"/>
    <mergeCell ref="Y59:AB59"/>
    <mergeCell ref="X90:Y90"/>
    <mergeCell ref="J80:AJ82"/>
    <mergeCell ref="W86:Z86"/>
    <mergeCell ref="AB86:AH86"/>
    <mergeCell ref="E66:Y66"/>
    <mergeCell ref="R65:U65"/>
    <mergeCell ref="B65:H65"/>
    <mergeCell ref="BG1:BW4"/>
    <mergeCell ref="AP6:BF7"/>
    <mergeCell ref="T1:AK4"/>
    <mergeCell ref="E7:Y7"/>
    <mergeCell ref="AE7:AJ7"/>
    <mergeCell ref="AD6:AJ6"/>
    <mergeCell ref="F104:U104"/>
    <mergeCell ref="F105:U105"/>
    <mergeCell ref="F106:U106"/>
    <mergeCell ref="Y106:AB106"/>
    <mergeCell ref="AG106:AJ106"/>
    <mergeCell ref="F107:U107"/>
    <mergeCell ref="AE107:AJ107"/>
    <mergeCell ref="F108:U108"/>
    <mergeCell ref="AE108:AJ108"/>
    <mergeCell ref="F115:U115"/>
    <mergeCell ref="F113:U113"/>
    <mergeCell ref="F114:U114"/>
    <mergeCell ref="F112:U112"/>
  </mergeCells>
  <conditionalFormatting sqref="B125 B127">
    <cfRule type="expression" dxfId="395" priority="611">
      <formula>$AL$125=1</formula>
    </cfRule>
  </conditionalFormatting>
  <conditionalFormatting sqref="C49 R49">
    <cfRule type="expression" dxfId="394" priority="186">
      <formula>$AL$49=1</formula>
    </cfRule>
  </conditionalFormatting>
  <conditionalFormatting sqref="D88 F88">
    <cfRule type="expression" dxfId="393" priority="74">
      <formula>ISBLANK(D88)</formula>
    </cfRule>
  </conditionalFormatting>
  <conditionalFormatting sqref="D90 F90">
    <cfRule type="expression" dxfId="392" priority="41">
      <formula>ISBLANK(D90)</formula>
    </cfRule>
  </conditionalFormatting>
  <conditionalFormatting sqref="D92 F92">
    <cfRule type="expression" dxfId="391" priority="38">
      <formula>ISBLANK(D92)</formula>
    </cfRule>
  </conditionalFormatting>
  <conditionalFormatting sqref="D94 F94">
    <cfRule type="expression" dxfId="390" priority="35">
      <formula>ISBLANK(D94)</formula>
    </cfRule>
  </conditionalFormatting>
  <conditionalFormatting sqref="D96 F96">
    <cfRule type="expression" dxfId="389" priority="32">
      <formula>ISBLANK(D96)</formula>
    </cfRule>
  </conditionalFormatting>
  <conditionalFormatting sqref="D98 F98">
    <cfRule type="expression" dxfId="388" priority="29">
      <formula>ISBLANK(D98)</formula>
    </cfRule>
  </conditionalFormatting>
  <conditionalFormatting sqref="D100 F100">
    <cfRule type="expression" dxfId="387" priority="26">
      <formula>ISBLANK(D100)</formula>
    </cfRule>
  </conditionalFormatting>
  <conditionalFormatting sqref="E9">
    <cfRule type="expression" dxfId="386" priority="77">
      <formula>ISBLANK(E9)</formula>
    </cfRule>
  </conditionalFormatting>
  <conditionalFormatting sqref="E131:E132 E135:E136">
    <cfRule type="expression" dxfId="385" priority="76">
      <formula>ISBLANK(E131)</formula>
    </cfRule>
  </conditionalFormatting>
  <conditionalFormatting sqref="E133:M134 R133:V134">
    <cfRule type="expression" dxfId="384" priority="75">
      <formula>ISBLANK(E133)</formula>
    </cfRule>
  </conditionalFormatting>
  <conditionalFormatting sqref="E7:Y8 AE11:AJ11">
    <cfRule type="expression" dxfId="383" priority="235">
      <formula>ISBLANK(E7)</formula>
    </cfRule>
  </conditionalFormatting>
  <conditionalFormatting sqref="E10:Y11">
    <cfRule type="expression" dxfId="382" priority="2">
      <formula>ISBLANK(E10)</formula>
    </cfRule>
  </conditionalFormatting>
  <conditionalFormatting sqref="E66:Y66 AE66:AJ67">
    <cfRule type="cellIs" dxfId="381" priority="180" operator="equal">
      <formula>0</formula>
    </cfRule>
  </conditionalFormatting>
  <conditionalFormatting sqref="E119:Y119 AE119:AJ120">
    <cfRule type="cellIs" dxfId="380" priority="13" operator="equal">
      <formula>0</formula>
    </cfRule>
  </conditionalFormatting>
  <conditionalFormatting sqref="F88 D88">
    <cfRule type="expression" priority="73" stopIfTrue="1">
      <formula>$AL$88=2</formula>
    </cfRule>
  </conditionalFormatting>
  <conditionalFormatting sqref="F88">
    <cfRule type="expression" dxfId="379" priority="72">
      <formula>$AM$88=2</formula>
    </cfRule>
  </conditionalFormatting>
  <conditionalFormatting sqref="F90 D90">
    <cfRule type="expression" priority="40" stopIfTrue="1">
      <formula>$AL$90=2</formula>
    </cfRule>
  </conditionalFormatting>
  <conditionalFormatting sqref="F90">
    <cfRule type="expression" dxfId="378" priority="39">
      <formula>$AM$90=2</formula>
    </cfRule>
  </conditionalFormatting>
  <conditionalFormatting sqref="F92 D92">
    <cfRule type="expression" priority="37" stopIfTrue="1">
      <formula>$AL$92=2</formula>
    </cfRule>
  </conditionalFormatting>
  <conditionalFormatting sqref="F92">
    <cfRule type="expression" dxfId="377" priority="36">
      <formula>$AM$92=2</formula>
    </cfRule>
  </conditionalFormatting>
  <conditionalFormatting sqref="F94 D94">
    <cfRule type="expression" priority="34" stopIfTrue="1">
      <formula>$AL$94=2</formula>
    </cfRule>
  </conditionalFormatting>
  <conditionalFormatting sqref="F94">
    <cfRule type="expression" dxfId="376" priority="33">
      <formula>$AM$94=2</formula>
    </cfRule>
  </conditionalFormatting>
  <conditionalFormatting sqref="F96 D96">
    <cfRule type="expression" priority="31" stopIfTrue="1">
      <formula>$AL$96=2</formula>
    </cfRule>
  </conditionalFormatting>
  <conditionalFormatting sqref="F96">
    <cfRule type="expression" dxfId="375" priority="30">
      <formula>$AM$96=2</formula>
    </cfRule>
  </conditionalFormatting>
  <conditionalFormatting sqref="F98 D98">
    <cfRule type="expression" priority="28" stopIfTrue="1">
      <formula>$AL$98=2</formula>
    </cfRule>
  </conditionalFormatting>
  <conditionalFormatting sqref="F98">
    <cfRule type="expression" dxfId="374" priority="27">
      <formula>$AM$98=2</formula>
    </cfRule>
  </conditionalFormatting>
  <conditionalFormatting sqref="F100 D100">
    <cfRule type="expression" priority="25" stopIfTrue="1">
      <formula>$AL$100=2</formula>
    </cfRule>
  </conditionalFormatting>
  <conditionalFormatting sqref="F100">
    <cfRule type="expression" dxfId="373" priority="24">
      <formula>$AM$100=2</formula>
    </cfRule>
  </conditionalFormatting>
  <conditionalFormatting sqref="F104:U108 Y106:AB106 AG106:AJ106 AE107:AJ108">
    <cfRule type="cellIs" priority="4" stopIfTrue="1" operator="greaterThan">
      <formula>0</formula>
    </cfRule>
    <cfRule type="expression" priority="3" stopIfTrue="1">
      <formula>#REF!=2</formula>
    </cfRule>
    <cfRule type="expression" dxfId="372" priority="5">
      <formula>ISBLANK(F104)</formula>
    </cfRule>
  </conditionalFormatting>
  <conditionalFormatting sqref="F112:U116 Y114:AB114 AG114:AJ114 AE115:AJ116">
    <cfRule type="cellIs" priority="7" stopIfTrue="1" operator="greaterThan">
      <formula>0</formula>
    </cfRule>
    <cfRule type="expression" dxfId="371" priority="8">
      <formula>ISBLANK(F112)</formula>
    </cfRule>
    <cfRule type="expression" priority="6" stopIfTrue="1">
      <formula>$AM$110=2</formula>
    </cfRule>
  </conditionalFormatting>
  <conditionalFormatting sqref="G13 M13">
    <cfRule type="expression" dxfId="370" priority="232">
      <formula>ISBLANK(G13)</formula>
    </cfRule>
  </conditionalFormatting>
  <conditionalFormatting sqref="N19 P19">
    <cfRule type="expression" dxfId="369" priority="230">
      <formula>ISBLANK(N19)</formula>
    </cfRule>
    <cfRule type="expression" priority="229" stopIfTrue="1">
      <formula>$AL$19=2</formula>
    </cfRule>
  </conditionalFormatting>
  <conditionalFormatting sqref="N21 P21">
    <cfRule type="expression" dxfId="368" priority="227">
      <formula>ISBLANK(N21)</formula>
    </cfRule>
    <cfRule type="expression" priority="226" stopIfTrue="1">
      <formula>$AL$21=2</formula>
    </cfRule>
  </conditionalFormatting>
  <conditionalFormatting sqref="N23 P23">
    <cfRule type="expression" priority="153" stopIfTrue="1">
      <formula>$AL$23=2</formula>
    </cfRule>
    <cfRule type="expression" dxfId="367" priority="154">
      <formula>ISBLANK(N23)</formula>
    </cfRule>
  </conditionalFormatting>
  <conditionalFormatting sqref="N25 P25">
    <cfRule type="expression" priority="543" stopIfTrue="1">
      <formula>$AL$25=2</formula>
    </cfRule>
    <cfRule type="expression" dxfId="366" priority="544">
      <formula>$AL$25=1</formula>
    </cfRule>
  </conditionalFormatting>
  <conditionalFormatting sqref="N29 P29">
    <cfRule type="expression" priority="546" stopIfTrue="1">
      <formula>$AL$29=2</formula>
    </cfRule>
    <cfRule type="expression" dxfId="365" priority="547">
      <formula>$AL$29=1</formula>
    </cfRule>
  </conditionalFormatting>
  <conditionalFormatting sqref="N33 P33">
    <cfRule type="expression" priority="558" stopIfTrue="1">
      <formula>$AL$33=2</formula>
    </cfRule>
    <cfRule type="expression" dxfId="364" priority="559">
      <formula>$AL$33=1</formula>
    </cfRule>
  </conditionalFormatting>
  <conditionalFormatting sqref="N37 P37">
    <cfRule type="expression" dxfId="363" priority="562">
      <formula>$AL$37=1</formula>
    </cfRule>
    <cfRule type="expression" priority="561" stopIfTrue="1">
      <formula>$AL$37=2</formula>
    </cfRule>
  </conditionalFormatting>
  <conditionalFormatting sqref="N41 P41">
    <cfRule type="expression" dxfId="362" priority="169">
      <formula>ISBLANK(N41)</formula>
    </cfRule>
    <cfRule type="expression" priority="168" stopIfTrue="1">
      <formula>$AL$41=2</formula>
    </cfRule>
  </conditionalFormatting>
  <conditionalFormatting sqref="N43 P43">
    <cfRule type="expression" priority="97" stopIfTrue="1">
      <formula>$AL$43=2</formula>
    </cfRule>
    <cfRule type="expression" dxfId="361" priority="98">
      <formula>ISBLANK(N43)</formula>
    </cfRule>
  </conditionalFormatting>
  <conditionalFormatting sqref="N45 P45">
    <cfRule type="expression" dxfId="360" priority="157">
      <formula>ISBLANK(N45)</formula>
    </cfRule>
    <cfRule type="expression" priority="156" stopIfTrue="1">
      <formula>$AL$45=2</formula>
    </cfRule>
  </conditionalFormatting>
  <conditionalFormatting sqref="O9">
    <cfRule type="expression" dxfId="359" priority="78">
      <formula>ISBLANK(O9)</formula>
    </cfRule>
  </conditionalFormatting>
  <conditionalFormatting sqref="P51">
    <cfRule type="expression" dxfId="358" priority="136">
      <formula>$AL$51=1</formula>
    </cfRule>
  </conditionalFormatting>
  <conditionalFormatting sqref="T51">
    <cfRule type="expression" dxfId="357" priority="135">
      <formula>$AL$51=1</formula>
    </cfRule>
  </conditionalFormatting>
  <conditionalFormatting sqref="V31:AJ31">
    <cfRule type="expression" dxfId="356" priority="104">
      <formula>$AN$27=2</formula>
    </cfRule>
    <cfRule type="cellIs" priority="103" stopIfTrue="1" operator="greaterThan">
      <formula>0</formula>
    </cfRule>
  </conditionalFormatting>
  <conditionalFormatting sqref="V45:AJ45">
    <cfRule type="cellIs" priority="99" stopIfTrue="1" operator="greaterThan">
      <formula>0</formula>
    </cfRule>
    <cfRule type="expression" dxfId="355" priority="100">
      <formula>$AN$41=2</formula>
    </cfRule>
  </conditionalFormatting>
  <conditionalFormatting sqref="W9">
    <cfRule type="expression" dxfId="354" priority="79">
      <formula>ISBLANK(W9)</formula>
    </cfRule>
  </conditionalFormatting>
  <conditionalFormatting sqref="X90 AB90">
    <cfRule type="cellIs" priority="58" stopIfTrue="1" operator="greaterThan">
      <formula>0</formula>
    </cfRule>
    <cfRule type="expression" dxfId="353" priority="59">
      <formula>$AN$90=2</formula>
    </cfRule>
  </conditionalFormatting>
  <conditionalFormatting sqref="X92 AB92">
    <cfRule type="cellIs" priority="22" stopIfTrue="1" operator="greaterThan">
      <formula>0</formula>
    </cfRule>
    <cfRule type="expression" dxfId="352" priority="23">
      <formula>$AN$92=2</formula>
    </cfRule>
  </conditionalFormatting>
  <conditionalFormatting sqref="X94 AB94">
    <cfRule type="cellIs" priority="20" stopIfTrue="1" operator="greaterThan">
      <formula>0</formula>
    </cfRule>
    <cfRule type="expression" dxfId="351" priority="21">
      <formula>$AN$94=2</formula>
    </cfRule>
  </conditionalFormatting>
  <conditionalFormatting sqref="X96 AB96">
    <cfRule type="expression" dxfId="350" priority="19">
      <formula>$AN$96=2</formula>
    </cfRule>
    <cfRule type="cellIs" priority="18" stopIfTrue="1" operator="greaterThan">
      <formula>0</formula>
    </cfRule>
  </conditionalFormatting>
  <conditionalFormatting sqref="X98 AB98">
    <cfRule type="cellIs" priority="16" stopIfTrue="1" operator="greaterThan">
      <formula>0</formula>
    </cfRule>
    <cfRule type="expression" dxfId="349" priority="17">
      <formula>$AN$98=2</formula>
    </cfRule>
  </conditionalFormatting>
  <conditionalFormatting sqref="X100 AB100">
    <cfRule type="cellIs" priority="14" stopIfTrue="1" operator="greaterThan">
      <formula>0</formula>
    </cfRule>
    <cfRule type="expression" dxfId="348" priority="15">
      <formula>$AN$100=2</formula>
    </cfRule>
  </conditionalFormatting>
  <conditionalFormatting sqref="Y51">
    <cfRule type="expression" dxfId="347" priority="134">
      <formula>$AL$51=1</formula>
    </cfRule>
  </conditionalFormatting>
  <conditionalFormatting sqref="Y57:AB57">
    <cfRule type="expression" dxfId="346" priority="598">
      <formula>$AL$57=2</formula>
    </cfRule>
    <cfRule type="expression" priority="597" stopIfTrue="1">
      <formula>$AL$57=1</formula>
    </cfRule>
    <cfRule type="cellIs" priority="193" stopIfTrue="1" operator="greaterThan">
      <formula>0</formula>
    </cfRule>
  </conditionalFormatting>
  <conditionalFormatting sqref="Y59:AB59">
    <cfRule type="cellIs" priority="189" stopIfTrue="1" operator="greaterThan">
      <formula>0</formula>
    </cfRule>
    <cfRule type="expression" priority="604" stopIfTrue="1">
      <formula>$AL$59=1</formula>
    </cfRule>
    <cfRule type="expression" dxfId="345" priority="610">
      <formula>$AL$59=2</formula>
    </cfRule>
  </conditionalFormatting>
  <conditionalFormatting sqref="Y71:AB71">
    <cfRule type="expression" priority="127" stopIfTrue="1">
      <formula>$AL$71=1</formula>
    </cfRule>
    <cfRule type="expression" dxfId="344" priority="129">
      <formula>$AL$71=2</formula>
    </cfRule>
    <cfRule type="cellIs" priority="126" stopIfTrue="1" operator="greaterThan">
      <formula>0</formula>
    </cfRule>
  </conditionalFormatting>
  <conditionalFormatting sqref="Y73:AB73">
    <cfRule type="expression" dxfId="343" priority="133">
      <formula>$AL$73=2</formula>
    </cfRule>
    <cfRule type="cellIs" priority="130" stopIfTrue="1" operator="greaterThan">
      <formula>0</formula>
    </cfRule>
    <cfRule type="expression" priority="131" stopIfTrue="1">
      <formula>$AL$73=1</formula>
    </cfRule>
  </conditionalFormatting>
  <conditionalFormatting sqref="Z138:AE138">
    <cfRule type="expression" dxfId="342" priority="233">
      <formula>ISBLANK(Z138)</formula>
    </cfRule>
  </conditionalFormatting>
  <conditionalFormatting sqref="Z132:AJ133">
    <cfRule type="expression" dxfId="341" priority="178">
      <formula>ISBLANK(Z132)</formula>
    </cfRule>
    <cfRule type="expression" priority="177" stopIfTrue="1">
      <formula>$AL$132=2</formula>
    </cfRule>
  </conditionalFormatting>
  <conditionalFormatting sqref="AA35:AJ35">
    <cfRule type="expression" dxfId="340" priority="102">
      <formula>ISBLANK(AA35)</formula>
    </cfRule>
    <cfRule type="cellIs" priority="101" stopIfTrue="1" operator="greaterThan">
      <formula>0</formula>
    </cfRule>
  </conditionalFormatting>
  <conditionalFormatting sqref="AD110">
    <cfRule type="expression" dxfId="339" priority="183">
      <formula>$AM$110=1</formula>
    </cfRule>
    <cfRule type="expression" priority="179" stopIfTrue="1">
      <formula>$AL$110=2</formula>
    </cfRule>
  </conditionalFormatting>
  <conditionalFormatting sqref="AD6:AJ6">
    <cfRule type="cellIs" dxfId="338" priority="1" operator="equal">
      <formula>0</formula>
    </cfRule>
  </conditionalFormatting>
  <conditionalFormatting sqref="AE7:AE10">
    <cfRule type="expression" dxfId="337" priority="171">
      <formula>ISBLANK(AE7)</formula>
    </cfRule>
  </conditionalFormatting>
  <conditionalFormatting sqref="AE135:AJ135">
    <cfRule type="expression" dxfId="336" priority="176">
      <formula>ISBLANK(AE135)</formula>
    </cfRule>
  </conditionalFormatting>
  <conditionalFormatting sqref="AG19 AI19">
    <cfRule type="expression" priority="223" stopIfTrue="1">
      <formula>$AM$19=2</formula>
    </cfRule>
    <cfRule type="expression" dxfId="335" priority="224">
      <formula>ISBLANK(AG19)</formula>
    </cfRule>
  </conditionalFormatting>
  <conditionalFormatting sqref="AG21 AI21">
    <cfRule type="expression" priority="220" stopIfTrue="1">
      <formula>$AM21=2</formula>
    </cfRule>
    <cfRule type="expression" dxfId="334" priority="221">
      <formula>$AM$21=1</formula>
    </cfRule>
  </conditionalFormatting>
  <conditionalFormatting sqref="AG23 AI23">
    <cfRule type="expression" dxfId="333" priority="148">
      <formula>$AM$23=1</formula>
    </cfRule>
    <cfRule type="expression" priority="147" stopIfTrue="1">
      <formula>$AM$23=2</formula>
    </cfRule>
  </conditionalFormatting>
  <conditionalFormatting sqref="AG25 AI25">
    <cfRule type="expression" dxfId="332" priority="145">
      <formula>$AM$25=1</formula>
    </cfRule>
    <cfRule type="expression" priority="144" stopIfTrue="1">
      <formula>$AM$25=2</formula>
    </cfRule>
  </conditionalFormatting>
  <conditionalFormatting sqref="AG27 AI27">
    <cfRule type="expression" dxfId="331" priority="142">
      <formula>$AM$27=1</formula>
    </cfRule>
    <cfRule type="expression" priority="141" stopIfTrue="1">
      <formula>$AM$27=2</formula>
    </cfRule>
  </conditionalFormatting>
  <conditionalFormatting sqref="AG37 AI37">
    <cfRule type="expression" dxfId="330" priority="595">
      <formula>$AM$37=1</formula>
    </cfRule>
    <cfRule type="expression" priority="596">
      <formula>$AM$37=2</formula>
    </cfRule>
  </conditionalFormatting>
  <conditionalFormatting sqref="AG39 AI39">
    <cfRule type="expression" priority="571" stopIfTrue="1">
      <formula>#REF!=2</formula>
    </cfRule>
    <cfRule type="expression" priority="572" stopIfTrue="1">
      <formula>$AM$39=2</formula>
    </cfRule>
    <cfRule type="expression" dxfId="329" priority="573">
      <formula>$AM$39=1</formula>
    </cfRule>
  </conditionalFormatting>
  <conditionalFormatting sqref="AG41 AI41">
    <cfRule type="expression" priority="589" stopIfTrue="1">
      <formula>#REF!=2</formula>
    </cfRule>
    <cfRule type="expression" priority="590" stopIfTrue="1">
      <formula>$AM$41=2</formula>
    </cfRule>
    <cfRule type="expression" dxfId="328" priority="591">
      <formula>$AM$41=1</formula>
    </cfRule>
  </conditionalFormatting>
  <pageMargins left="0.2" right="0.2" top="0.5" bottom="0.25" header="0.3" footer="0.3"/>
  <pageSetup orientation="portrait" r:id="rId1"/>
  <rowBreaks count="2" manualBreakCount="2">
    <brk id="65" max="16383" man="1"/>
    <brk id="118" max="1638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5DA0BDF-E9F3-4356-9DE2-D6812A013AA3}">
          <x14:formula1>
            <xm:f>Tables!$J$23:$J$28</xm:f>
          </x14:formula1>
          <xm:sqref>Y133</xm:sqref>
        </x14:dataValidation>
        <x14:dataValidation type="list" allowBlank="1" showInputMessage="1" showErrorMessage="1" xr:uid="{D87A4A58-D214-4173-9582-2AB97B6A2346}">
          <x14:formula1>
            <xm:f>Tables!$J$22:$J$28</xm:f>
          </x14:formula1>
          <xm:sqref>Z132:AJ133</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7C7176E0-8D1B-4ED3-9B02-ABBC4B010DA9}">
          <x14:formula1>
            <xm:f>Tables!$B$8</xm:f>
          </x14:formula1>
          <xm:sqref>E132:V132 E133:M134 E135:V135 E136:I136 R133:V134 AE135:AJ135 Z138:AE138 AS31:XFD31 A30:XFD30 AS29:XFD29 A28:XFD28 AS27:XFD27 A26:XFD26 AS25:XFD25 A31:AQ31 A24:XFD24 A23:AO23 A29:AQ29 A27:AQ27 A25:AQ25 A17:AO17 AQ23:XFD23 AR15:XFD17 A18:XFD22 AQ17:AR17 A15:AQ16 A9:AO10 AR9:XFD10 A11:XFD14 A7:AP8 AS7:XFD8 A32:XFD32 A33:AQ45 AS34:XFD42 AT43:XFD43 AR33:XFD33 AR35:AR43 AR44:XFD44 AS45:XFD45 A46:XFD131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5057-C214-4B8E-953B-7CC7B657B7B6}">
  <sheetPr codeName="Sheet2">
    <tabColor theme="8" tint="0.39997558519241921"/>
  </sheetPr>
  <dimension ref="A1:BX200"/>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40" width="4.77734375" style="49" hidden="1" customWidth="1"/>
    <col min="41" max="41" width="2.77734375" style="15" customWidth="1"/>
    <col min="42" max="76" width="2.77734375" style="4" customWidth="1"/>
    <col min="77" max="16384" width="8.88671875" style="4" hidden="1"/>
  </cols>
  <sheetData>
    <row r="1" spans="2:76" ht="15" customHeight="1" x14ac:dyDescent="0.3">
      <c r="G1" s="5"/>
      <c r="H1" s="5"/>
      <c r="I1" s="5"/>
      <c r="J1" s="5"/>
      <c r="K1" s="5"/>
      <c r="L1" s="5"/>
      <c r="M1" s="5"/>
      <c r="N1" s="5"/>
      <c r="O1" s="5"/>
      <c r="P1" s="5"/>
      <c r="R1" s="11"/>
      <c r="S1" s="11"/>
      <c r="T1" s="114" t="s">
        <v>233</v>
      </c>
      <c r="U1" s="114"/>
      <c r="V1" s="114"/>
      <c r="W1" s="114"/>
      <c r="X1" s="114"/>
      <c r="Y1" s="114"/>
      <c r="Z1" s="114"/>
      <c r="AA1" s="114"/>
      <c r="AB1" s="114"/>
      <c r="AC1" s="114"/>
      <c r="AD1" s="114"/>
      <c r="AE1" s="114"/>
      <c r="AF1" s="114"/>
      <c r="AG1" s="114"/>
      <c r="AH1" s="114"/>
      <c r="AI1" s="114"/>
      <c r="AJ1" s="114"/>
      <c r="AK1" s="114"/>
      <c r="AO1" s="4"/>
      <c r="BG1" s="114" t="str">
        <f>T1</f>
        <v>Form 4B - Retention Pond
Annual Inspection Form</v>
      </c>
      <c r="BH1" s="114"/>
      <c r="BI1" s="114"/>
      <c r="BJ1" s="114"/>
      <c r="BK1" s="114"/>
      <c r="BL1" s="114"/>
      <c r="BM1" s="114"/>
      <c r="BN1" s="114"/>
      <c r="BO1" s="114"/>
      <c r="BP1" s="114"/>
      <c r="BQ1" s="114"/>
      <c r="BR1" s="114"/>
      <c r="BS1" s="114"/>
      <c r="BT1" s="114"/>
      <c r="BU1" s="114"/>
      <c r="BV1" s="114"/>
      <c r="BW1" s="114"/>
    </row>
    <row r="2" spans="2:76" ht="15" customHeight="1" x14ac:dyDescent="0.3">
      <c r="E2" s="5"/>
      <c r="F2" s="5"/>
      <c r="G2" s="5"/>
      <c r="H2" s="5"/>
      <c r="I2" s="5"/>
      <c r="J2" s="5"/>
      <c r="K2" s="5"/>
      <c r="L2" s="5"/>
      <c r="M2" s="5"/>
      <c r="N2" s="5"/>
      <c r="O2" s="5"/>
      <c r="P2" s="5"/>
      <c r="Q2" s="11"/>
      <c r="R2" s="11"/>
      <c r="S2" s="11"/>
      <c r="T2" s="114"/>
      <c r="U2" s="114"/>
      <c r="V2" s="114"/>
      <c r="W2" s="114"/>
      <c r="X2" s="114"/>
      <c r="Y2" s="114"/>
      <c r="Z2" s="114"/>
      <c r="AA2" s="114"/>
      <c r="AB2" s="114"/>
      <c r="AC2" s="114"/>
      <c r="AD2" s="114"/>
      <c r="AE2" s="114"/>
      <c r="AF2" s="114"/>
      <c r="AG2" s="114"/>
      <c r="AH2" s="114"/>
      <c r="AI2" s="114"/>
      <c r="AJ2" s="114"/>
      <c r="AK2" s="114"/>
      <c r="AO2" s="4"/>
      <c r="BG2" s="114"/>
      <c r="BH2" s="114"/>
      <c r="BI2" s="114"/>
      <c r="BJ2" s="114"/>
      <c r="BK2" s="114"/>
      <c r="BL2" s="114"/>
      <c r="BM2" s="114"/>
      <c r="BN2" s="114"/>
      <c r="BO2" s="114"/>
      <c r="BP2" s="114"/>
      <c r="BQ2" s="114"/>
      <c r="BR2" s="114"/>
      <c r="BS2" s="114"/>
      <c r="BT2" s="114"/>
      <c r="BU2" s="114"/>
      <c r="BV2" s="114"/>
      <c r="BW2" s="114"/>
    </row>
    <row r="3" spans="2:76" ht="15" customHeight="1" x14ac:dyDescent="0.3">
      <c r="E3" s="5"/>
      <c r="F3" s="5"/>
      <c r="G3" s="5"/>
      <c r="H3" s="5"/>
      <c r="I3" s="5"/>
      <c r="J3" s="5"/>
      <c r="K3" s="5"/>
      <c r="L3" s="5"/>
      <c r="M3" s="5"/>
      <c r="N3" s="5"/>
      <c r="O3" s="5"/>
      <c r="P3" s="5"/>
      <c r="Q3" s="11"/>
      <c r="R3" s="11"/>
      <c r="S3" s="11"/>
      <c r="T3" s="114"/>
      <c r="U3" s="114"/>
      <c r="V3" s="114"/>
      <c r="W3" s="114"/>
      <c r="X3" s="114"/>
      <c r="Y3" s="114"/>
      <c r="Z3" s="114"/>
      <c r="AA3" s="114"/>
      <c r="AB3" s="114"/>
      <c r="AC3" s="114"/>
      <c r="AD3" s="114"/>
      <c r="AE3" s="114"/>
      <c r="AF3" s="114"/>
      <c r="AG3" s="114"/>
      <c r="AH3" s="114"/>
      <c r="AI3" s="114"/>
      <c r="AJ3" s="114"/>
      <c r="AK3" s="114"/>
      <c r="AO3" s="4"/>
      <c r="BG3" s="114"/>
      <c r="BH3" s="114"/>
      <c r="BI3" s="114"/>
      <c r="BJ3" s="114"/>
      <c r="BK3" s="114"/>
      <c r="BL3" s="114"/>
      <c r="BM3" s="114"/>
      <c r="BN3" s="114"/>
      <c r="BO3" s="114"/>
      <c r="BP3" s="114"/>
      <c r="BQ3" s="114"/>
      <c r="BR3" s="114"/>
      <c r="BS3" s="114"/>
      <c r="BT3" s="114"/>
      <c r="BU3" s="114"/>
      <c r="BV3" s="114"/>
      <c r="BW3" s="114"/>
    </row>
    <row r="4" spans="2:76" ht="15" customHeight="1" x14ac:dyDescent="0.3">
      <c r="E4" s="5"/>
      <c r="F4" s="5"/>
      <c r="G4" s="5"/>
      <c r="H4" s="5"/>
      <c r="I4" s="5"/>
      <c r="J4" s="5"/>
      <c r="K4" s="5"/>
      <c r="L4" s="5"/>
      <c r="M4" s="5"/>
      <c r="N4" s="5"/>
      <c r="O4" s="5"/>
      <c r="P4" s="5"/>
      <c r="Q4" s="11"/>
      <c r="R4" s="11"/>
      <c r="S4" s="11"/>
      <c r="T4" s="114"/>
      <c r="U4" s="114"/>
      <c r="V4" s="114"/>
      <c r="W4" s="114"/>
      <c r="X4" s="114"/>
      <c r="Y4" s="114"/>
      <c r="Z4" s="114"/>
      <c r="AA4" s="114"/>
      <c r="AB4" s="114"/>
      <c r="AC4" s="114"/>
      <c r="AD4" s="114"/>
      <c r="AE4" s="114"/>
      <c r="AF4" s="114"/>
      <c r="AG4" s="114"/>
      <c r="AH4" s="114"/>
      <c r="AI4" s="114"/>
      <c r="AJ4" s="114"/>
      <c r="AK4" s="114"/>
      <c r="AO4" s="4"/>
      <c r="BG4" s="114"/>
      <c r="BH4" s="114"/>
      <c r="BI4" s="114"/>
      <c r="BJ4" s="114"/>
      <c r="BK4" s="114"/>
      <c r="BL4" s="114"/>
      <c r="BM4" s="114"/>
      <c r="BN4" s="114"/>
      <c r="BO4" s="114"/>
      <c r="BP4" s="114"/>
      <c r="BQ4" s="114"/>
      <c r="BR4" s="114"/>
      <c r="BS4" s="114"/>
      <c r="BT4" s="114"/>
      <c r="BU4" s="114"/>
      <c r="BV4" s="114"/>
      <c r="BW4" s="114"/>
    </row>
    <row r="5" spans="2:76"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c r="AO5" s="4"/>
    </row>
    <row r="6" spans="2:76" ht="15" customHeight="1" x14ac:dyDescent="0.3">
      <c r="B6" s="1" t="s">
        <v>71</v>
      </c>
      <c r="C6" s="1"/>
      <c r="D6" s="1"/>
      <c r="AC6" s="2" t="s">
        <v>461</v>
      </c>
      <c r="AD6" s="117"/>
      <c r="AE6" s="117"/>
      <c r="AF6" s="117"/>
      <c r="AG6" s="117"/>
      <c r="AH6" s="117"/>
      <c r="AI6" s="117"/>
      <c r="AJ6" s="117"/>
      <c r="AL6" s="52">
        <f>LEN(AD6)</f>
        <v>0</v>
      </c>
      <c r="AO6" s="4"/>
      <c r="AP6" s="115" t="s">
        <v>24</v>
      </c>
      <c r="AQ6" s="115"/>
      <c r="AR6" s="115"/>
      <c r="AS6" s="115"/>
      <c r="AT6" s="115"/>
      <c r="AU6" s="115"/>
      <c r="AV6" s="115"/>
      <c r="AW6" s="115"/>
      <c r="AX6" s="115"/>
      <c r="AY6" s="115"/>
      <c r="AZ6" s="115"/>
      <c r="BA6" s="115"/>
      <c r="BB6" s="115"/>
      <c r="BC6" s="115"/>
      <c r="BD6" s="115"/>
      <c r="BE6" s="115"/>
      <c r="BF6" s="115"/>
      <c r="BG6" s="24"/>
      <c r="BH6" s="24"/>
      <c r="BI6" s="24"/>
      <c r="BJ6" s="24"/>
      <c r="BK6" s="24"/>
      <c r="BL6" s="24"/>
      <c r="BM6" s="24"/>
      <c r="BN6" s="24"/>
      <c r="BO6" s="24"/>
      <c r="BP6" s="24"/>
      <c r="BQ6" s="24"/>
      <c r="BR6" s="24"/>
      <c r="BS6" s="24"/>
      <c r="BT6" s="24"/>
      <c r="BU6" s="24"/>
      <c r="BV6" s="24"/>
      <c r="BW6" s="24"/>
      <c r="BX6" s="24"/>
    </row>
    <row r="7" spans="2:76" ht="14.55" customHeight="1" x14ac:dyDescent="0.3">
      <c r="D7" s="2" t="s">
        <v>53</v>
      </c>
      <c r="E7" s="135"/>
      <c r="F7" s="135"/>
      <c r="G7" s="135"/>
      <c r="H7" s="135"/>
      <c r="I7" s="135"/>
      <c r="J7" s="135"/>
      <c r="K7" s="135"/>
      <c r="L7" s="135"/>
      <c r="M7" s="135"/>
      <c r="N7" s="135"/>
      <c r="O7" s="135"/>
      <c r="P7" s="135"/>
      <c r="Q7" s="135"/>
      <c r="R7" s="135"/>
      <c r="S7" s="135"/>
      <c r="T7" s="135"/>
      <c r="U7" s="135"/>
      <c r="V7" s="135"/>
      <c r="W7" s="135"/>
      <c r="X7" s="135"/>
      <c r="Y7" s="135"/>
      <c r="AD7" s="2" t="s">
        <v>72</v>
      </c>
      <c r="AE7" s="160"/>
      <c r="AF7" s="160"/>
      <c r="AG7" s="160"/>
      <c r="AH7" s="160"/>
      <c r="AI7" s="160"/>
      <c r="AJ7" s="160"/>
      <c r="AO7" s="4"/>
      <c r="AP7" s="115"/>
      <c r="AQ7" s="115"/>
      <c r="AR7" s="115"/>
      <c r="AS7" s="115"/>
      <c r="AT7" s="115"/>
      <c r="AU7" s="115"/>
      <c r="AV7" s="115"/>
      <c r="AW7" s="115"/>
      <c r="AX7" s="115"/>
      <c r="AY7" s="115"/>
      <c r="AZ7" s="115"/>
      <c r="BA7" s="115"/>
      <c r="BB7" s="115"/>
      <c r="BC7" s="115"/>
      <c r="BD7" s="115"/>
      <c r="BE7" s="115"/>
      <c r="BF7" s="115"/>
      <c r="BG7" s="25"/>
      <c r="BH7" s="25"/>
      <c r="BI7" s="25"/>
      <c r="BJ7" s="25"/>
      <c r="BK7" s="25"/>
      <c r="BL7" s="25"/>
      <c r="BM7" s="25"/>
      <c r="BN7" s="25"/>
      <c r="BO7" s="25"/>
      <c r="BP7" s="25"/>
      <c r="BQ7" s="25"/>
      <c r="BR7" s="25"/>
      <c r="BS7" s="25"/>
      <c r="BT7" s="25"/>
      <c r="BU7" s="25"/>
      <c r="BV7" s="25"/>
      <c r="BW7" s="25"/>
      <c r="BX7" s="25"/>
    </row>
    <row r="8" spans="2:76" ht="14.55" customHeight="1" x14ac:dyDescent="0.3">
      <c r="D8" s="2" t="s">
        <v>54</v>
      </c>
      <c r="E8" s="134"/>
      <c r="F8" s="134"/>
      <c r="G8" s="134"/>
      <c r="H8" s="134"/>
      <c r="I8" s="134"/>
      <c r="J8" s="134"/>
      <c r="K8" s="134"/>
      <c r="L8" s="134"/>
      <c r="M8" s="134"/>
      <c r="N8" s="134"/>
      <c r="O8" s="134"/>
      <c r="P8" s="134"/>
      <c r="Q8" s="134"/>
      <c r="R8" s="134"/>
      <c r="S8" s="134"/>
      <c r="T8" s="134"/>
      <c r="U8" s="134"/>
      <c r="V8" s="134"/>
      <c r="W8" s="134"/>
      <c r="X8" s="134"/>
      <c r="Y8" s="134"/>
      <c r="AB8" s="2"/>
      <c r="AD8" s="2" t="s">
        <v>73</v>
      </c>
      <c r="AE8" s="158"/>
      <c r="AF8" s="158"/>
      <c r="AG8" s="158"/>
      <c r="AH8" s="158"/>
      <c r="AI8" s="158"/>
      <c r="AJ8" s="158"/>
      <c r="AO8" s="4"/>
      <c r="AP8" s="10" t="s">
        <v>140</v>
      </c>
      <c r="AR8" s="10"/>
      <c r="AS8" s="10"/>
      <c r="AT8" s="10"/>
      <c r="AU8" s="10"/>
      <c r="AV8"/>
      <c r="AW8"/>
      <c r="AX8"/>
      <c r="AY8"/>
      <c r="AZ8"/>
      <c r="BA8"/>
      <c r="BB8"/>
      <c r="BC8"/>
      <c r="BD8"/>
      <c r="BE8"/>
      <c r="BF8"/>
      <c r="BG8" s="25"/>
      <c r="BH8" s="25"/>
      <c r="BI8" s="25"/>
      <c r="BJ8" s="25"/>
      <c r="BK8" s="25"/>
      <c r="BL8" s="25"/>
      <c r="BM8" s="25"/>
      <c r="BN8" s="25"/>
      <c r="BO8" s="25"/>
      <c r="BP8" s="25"/>
      <c r="BQ8" s="25"/>
      <c r="BR8" s="25"/>
      <c r="BS8" s="25"/>
      <c r="BT8" s="25"/>
      <c r="BU8" s="25"/>
      <c r="BV8" s="25"/>
      <c r="BW8" s="25"/>
      <c r="BX8" s="25"/>
    </row>
    <row r="9" spans="2:76" ht="14.55" customHeight="1" x14ac:dyDescent="0.3">
      <c r="C9" s="14"/>
      <c r="D9" s="2" t="s">
        <v>161</v>
      </c>
      <c r="E9" s="134"/>
      <c r="F9" s="134"/>
      <c r="G9" s="134"/>
      <c r="H9" s="134"/>
      <c r="I9" s="134"/>
      <c r="J9" s="134"/>
      <c r="K9" s="134"/>
      <c r="L9" s="64"/>
      <c r="M9" s="26"/>
      <c r="N9" s="57" t="s">
        <v>57</v>
      </c>
      <c r="O9" s="110"/>
      <c r="P9" s="110"/>
      <c r="Q9" s="110"/>
      <c r="R9" s="110"/>
      <c r="S9" s="64"/>
      <c r="T9" s="26"/>
      <c r="U9" s="26"/>
      <c r="V9" s="57" t="s">
        <v>58</v>
      </c>
      <c r="W9" s="158"/>
      <c r="X9" s="158"/>
      <c r="Y9" s="158"/>
      <c r="Z9" s="14"/>
      <c r="AA9" s="14"/>
      <c r="AC9" s="14"/>
      <c r="AD9" s="2" t="s">
        <v>74</v>
      </c>
      <c r="AE9" s="159"/>
      <c r="AF9" s="159"/>
      <c r="AG9" s="159"/>
      <c r="AH9" s="159"/>
      <c r="AI9" s="159"/>
      <c r="AJ9" s="159"/>
      <c r="AO9" s="4"/>
      <c r="AP9" s="17">
        <v>1</v>
      </c>
      <c r="AQ9" s="10" t="s">
        <v>234</v>
      </c>
      <c r="AS9" s="45"/>
      <c r="AT9" s="45"/>
      <c r="AU9" s="45"/>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row>
    <row r="10" spans="2:76" ht="14.55" customHeight="1" x14ac:dyDescent="0.3">
      <c r="C10" s="14"/>
      <c r="D10" s="2" t="s">
        <v>76</v>
      </c>
      <c r="E10" s="134"/>
      <c r="F10" s="134"/>
      <c r="G10" s="134"/>
      <c r="H10" s="134"/>
      <c r="I10" s="134"/>
      <c r="J10" s="134"/>
      <c r="K10" s="135"/>
      <c r="L10" s="135"/>
      <c r="M10" s="135"/>
      <c r="N10" s="135"/>
      <c r="O10" s="134"/>
      <c r="P10" s="134"/>
      <c r="Q10" s="134"/>
      <c r="R10" s="135"/>
      <c r="S10" s="135"/>
      <c r="T10" s="135"/>
      <c r="U10" s="135"/>
      <c r="V10" s="135"/>
      <c r="W10" s="134"/>
      <c r="X10" s="134"/>
      <c r="Y10" s="134"/>
      <c r="Z10" s="14"/>
      <c r="AA10" s="14"/>
      <c r="AC10" s="14"/>
      <c r="AD10" s="2" t="s">
        <v>75</v>
      </c>
      <c r="AE10" s="155"/>
      <c r="AF10" s="155"/>
      <c r="AG10" s="155"/>
      <c r="AH10" s="155"/>
      <c r="AI10" s="155"/>
      <c r="AJ10" s="155"/>
      <c r="AO10" s="4"/>
      <c r="AQ10" s="45" t="s">
        <v>42</v>
      </c>
      <c r="AR10" s="4" t="s">
        <v>235</v>
      </c>
      <c r="AS10" s="45"/>
      <c r="AT10" s="45"/>
      <c r="AU10" s="45"/>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2:76" ht="14.55" customHeight="1" x14ac:dyDescent="0.3">
      <c r="C11" s="14"/>
      <c r="D11" s="2" t="s">
        <v>55</v>
      </c>
      <c r="E11" s="156"/>
      <c r="F11" s="110"/>
      <c r="G11" s="110"/>
      <c r="H11" s="110"/>
      <c r="I11" s="110"/>
      <c r="J11" s="110"/>
      <c r="K11" s="110"/>
      <c r="L11" s="110"/>
      <c r="M11" s="110"/>
      <c r="N11" s="110"/>
      <c r="O11" s="110"/>
      <c r="P11" s="110"/>
      <c r="Q11" s="110"/>
      <c r="R11" s="110"/>
      <c r="S11" s="110"/>
      <c r="T11" s="110"/>
      <c r="U11" s="110"/>
      <c r="V11" s="110"/>
      <c r="W11" s="110"/>
      <c r="X11" s="110"/>
      <c r="Y11" s="110"/>
      <c r="Z11" s="14"/>
      <c r="AA11" s="14"/>
      <c r="AC11" s="14"/>
      <c r="AD11" s="2" t="s">
        <v>59</v>
      </c>
      <c r="AE11" s="157"/>
      <c r="AF11" s="157"/>
      <c r="AG11" s="157"/>
      <c r="AH11" s="157"/>
      <c r="AI11" s="157"/>
      <c r="AJ11" s="157"/>
      <c r="AO11" s="4"/>
      <c r="AP11" s="17"/>
      <c r="AQ11" s="45" t="s">
        <v>42</v>
      </c>
      <c r="AR11" s="40" t="s">
        <v>157</v>
      </c>
      <c r="AS11" s="40"/>
      <c r="AT11" s="40"/>
      <c r="AU11" s="40"/>
      <c r="AV11" s="25"/>
      <c r="AW11" s="25"/>
      <c r="AX11" s="25"/>
      <c r="AY11" s="25"/>
      <c r="AZ11" s="25"/>
      <c r="BA11" s="25"/>
      <c r="BB11" s="25"/>
      <c r="BC11" s="25"/>
      <c r="BD11" s="25"/>
      <c r="BE11" s="25"/>
      <c r="BF11" s="25"/>
      <c r="BG11" s="13"/>
      <c r="BH11" s="13"/>
      <c r="BI11" s="13"/>
      <c r="BJ11" s="13"/>
      <c r="BK11" s="13"/>
      <c r="BL11" s="13"/>
      <c r="BM11" s="13"/>
      <c r="BN11" s="13"/>
      <c r="BO11" s="13"/>
      <c r="BP11" s="13"/>
      <c r="BQ11" s="13"/>
      <c r="BR11" s="13"/>
      <c r="BS11" s="13"/>
      <c r="BT11" s="13"/>
      <c r="BU11" s="13"/>
      <c r="BV11" s="13"/>
      <c r="BW11" s="13"/>
      <c r="BX11" s="13"/>
    </row>
    <row r="12" spans="2:76" ht="4.95" customHeight="1" x14ac:dyDescent="0.3">
      <c r="AO12" s="4"/>
      <c r="AP12" s="17"/>
      <c r="AS12" s="17"/>
      <c r="AT12" s="17"/>
      <c r="AU12" s="17"/>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row>
    <row r="13" spans="2:76" ht="14.55" customHeight="1" x14ac:dyDescent="0.3">
      <c r="B13" s="4" t="s">
        <v>48</v>
      </c>
      <c r="C13" s="2"/>
      <c r="D13" s="2"/>
      <c r="G13" s="65"/>
      <c r="H13" s="4" t="s">
        <v>69</v>
      </c>
      <c r="M13" s="65"/>
      <c r="N13" s="4" t="s">
        <v>70</v>
      </c>
      <c r="AO13" s="4"/>
      <c r="AP13" s="17"/>
      <c r="AQ13" s="45" t="s">
        <v>42</v>
      </c>
      <c r="AR13" s="40" t="s">
        <v>156</v>
      </c>
      <c r="AS13" s="46"/>
      <c r="AT13" s="46"/>
      <c r="AU13" s="46"/>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row>
    <row r="14" spans="2:76" ht="4.95" customHeight="1" x14ac:dyDescent="0.3">
      <c r="AO14" s="4"/>
      <c r="AP14" s="17"/>
      <c r="AQ14" s="17"/>
      <c r="AR14" s="17"/>
      <c r="AS14" s="17"/>
      <c r="AT14" s="17"/>
      <c r="AU14" s="17"/>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row>
    <row r="15" spans="2:76" ht="15" customHeight="1" x14ac:dyDescent="0.3">
      <c r="B15" s="1" t="s">
        <v>78</v>
      </c>
      <c r="C15" s="2"/>
      <c r="D15" s="2"/>
      <c r="AO15" s="4"/>
      <c r="AP15" s="17">
        <f>AP9+1</f>
        <v>2</v>
      </c>
      <c r="AQ15" s="40" t="s">
        <v>236</v>
      </c>
      <c r="AR15" s="17"/>
      <c r="AS15" s="17"/>
      <c r="AT15" s="17"/>
      <c r="AU15" s="17"/>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row>
    <row r="16" spans="2:76" ht="15" customHeight="1" x14ac:dyDescent="0.3">
      <c r="M16" s="50"/>
      <c r="AO16" s="4"/>
      <c r="AP16" s="17">
        <f>AP15+1</f>
        <v>3</v>
      </c>
      <c r="AQ16" s="40" t="s">
        <v>37</v>
      </c>
      <c r="AR16" s="40"/>
      <c r="AS16" s="40"/>
      <c r="AT16" s="40"/>
      <c r="AU16" s="40"/>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row>
    <row r="17" spans="2:76" ht="14.55" customHeight="1" x14ac:dyDescent="0.3">
      <c r="B17" s="54">
        <v>1</v>
      </c>
      <c r="C17" s="50" t="s">
        <v>176</v>
      </c>
      <c r="N17" s="50" t="s">
        <v>80</v>
      </c>
      <c r="O17" s="50"/>
      <c r="P17" s="50" t="s">
        <v>61</v>
      </c>
      <c r="T17" s="54">
        <v>6</v>
      </c>
      <c r="U17" s="50" t="s">
        <v>237</v>
      </c>
      <c r="AG17" s="50" t="s">
        <v>80</v>
      </c>
      <c r="AH17" s="50"/>
      <c r="AI17" s="50" t="s">
        <v>61</v>
      </c>
      <c r="AO17" s="4"/>
      <c r="AQ17" s="45" t="s">
        <v>42</v>
      </c>
      <c r="AR17" s="40" t="s">
        <v>36</v>
      </c>
      <c r="AS17" s="17"/>
      <c r="AT17" s="17"/>
      <c r="AU17" s="17"/>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row>
    <row r="18" spans="2:76" ht="4.95" customHeight="1" x14ac:dyDescent="0.3">
      <c r="B18" s="17"/>
      <c r="T18" s="17"/>
      <c r="AO18" s="4"/>
      <c r="AQ18" s="17"/>
      <c r="AR18" s="17"/>
      <c r="AS18" s="17"/>
      <c r="AT18" s="17"/>
      <c r="AU18" s="17"/>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row>
    <row r="19" spans="2:76" ht="14.55" customHeight="1" x14ac:dyDescent="0.3">
      <c r="B19" s="17"/>
      <c r="C19" s="6" t="s">
        <v>34</v>
      </c>
      <c r="D19" s="4" t="s">
        <v>177</v>
      </c>
      <c r="N19" s="16"/>
      <c r="P19" s="16"/>
      <c r="T19" s="17"/>
      <c r="U19" s="6" t="s">
        <v>34</v>
      </c>
      <c r="V19" s="4" t="s">
        <v>86</v>
      </c>
      <c r="AG19" s="16"/>
      <c r="AI19" s="16"/>
      <c r="AL19" s="52">
        <f>IF(AND(ISBLANK(N19),ISBLANK(P19)),1,2)</f>
        <v>1</v>
      </c>
      <c r="AM19" s="52">
        <f>IF(AND(ISBLANK(AG19),ISBLANK(AI19)),1,2)</f>
        <v>1</v>
      </c>
      <c r="AO19" s="4"/>
      <c r="AQ19" s="45" t="s">
        <v>42</v>
      </c>
      <c r="AR19" s="40" t="s">
        <v>77</v>
      </c>
      <c r="AS19" s="17"/>
      <c r="AT19" s="17"/>
      <c r="AU19" s="17"/>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row>
    <row r="20" spans="2:76" ht="4.95" customHeight="1" x14ac:dyDescent="0.3">
      <c r="B20" s="17"/>
      <c r="C20" s="6"/>
      <c r="T20" s="17"/>
      <c r="U20" s="6"/>
      <c r="AO20" s="4"/>
      <c r="AS20" s="17"/>
      <c r="AT20" s="17"/>
      <c r="AU20" s="17"/>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row>
    <row r="21" spans="2:76" ht="14.55" customHeight="1" x14ac:dyDescent="0.3">
      <c r="B21" s="17"/>
      <c r="C21" s="6" t="s">
        <v>35</v>
      </c>
      <c r="D21" s="4" t="s">
        <v>192</v>
      </c>
      <c r="N21" s="16"/>
      <c r="P21" s="16"/>
      <c r="T21" s="17"/>
      <c r="U21" s="6" t="s">
        <v>35</v>
      </c>
      <c r="V21" s="4" t="s">
        <v>240</v>
      </c>
      <c r="AG21" s="16"/>
      <c r="AI21" s="16"/>
      <c r="AL21" s="52">
        <f>IF(AND(ISBLANK(N21),ISBLANK(P21)),1,2)</f>
        <v>1</v>
      </c>
      <c r="AM21" s="52">
        <f>IF(AND(ISBLANK(AG21),ISBLANK(AI21)),1,2)</f>
        <v>1</v>
      </c>
      <c r="AO21" s="4"/>
      <c r="AP21" s="17">
        <f>AP16+1</f>
        <v>4</v>
      </c>
      <c r="AQ21" s="46" t="str">
        <f>"Form 4B - Retention Pond Annual Inspection Form shall be submitted to the "&amp;Tables!F23&amp;" on an annual basis"</f>
        <v>Form 4B - Retention Pond Annual Inspection Form shall be submitted to the City on an annual basis</v>
      </c>
      <c r="AS21" s="17"/>
      <c r="AT21" s="40"/>
      <c r="AU21" s="40"/>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row>
    <row r="22" spans="2:76" ht="4.95" customHeight="1" x14ac:dyDescent="0.3">
      <c r="B22" s="17"/>
      <c r="C22" s="6"/>
      <c r="T22" s="17"/>
      <c r="U22" s="6"/>
      <c r="AO22" s="4"/>
      <c r="AS22" s="17"/>
      <c r="AT22" s="40"/>
      <c r="AU22" s="40"/>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row>
    <row r="23" spans="2:76" ht="15" customHeight="1" x14ac:dyDescent="0.3">
      <c r="B23" s="17"/>
      <c r="C23" s="6" t="s">
        <v>39</v>
      </c>
      <c r="D23" s="4" t="s">
        <v>82</v>
      </c>
      <c r="N23" s="16"/>
      <c r="P23" s="16"/>
      <c r="T23" s="17"/>
      <c r="U23" s="6" t="s">
        <v>39</v>
      </c>
      <c r="V23" s="4" t="s">
        <v>177</v>
      </c>
      <c r="AG23" s="16"/>
      <c r="AI23" s="16"/>
      <c r="AL23" s="52">
        <f>IF(AND(ISBLANK(N23),ISBLANK(P23)),1,2)</f>
        <v>1</v>
      </c>
      <c r="AM23" s="52">
        <f>IF(AND(ISBLANK(AG23),ISBLANK(AI23)),1,2)</f>
        <v>1</v>
      </c>
      <c r="AO23" s="4"/>
      <c r="AQ23" s="46" t="str">
        <f>"by "&amp;Tables!F27&amp;" of each year."</f>
        <v>by 1 September of each year.</v>
      </c>
      <c r="AS23" s="17"/>
      <c r="AT23" s="40"/>
      <c r="AU23" s="40"/>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row>
    <row r="24" spans="2:76" ht="4.95" customHeight="1" x14ac:dyDescent="0.3">
      <c r="B24" s="17"/>
      <c r="C24" s="6"/>
      <c r="T24" s="17"/>
      <c r="U24" s="6"/>
      <c r="AO24" s="4"/>
      <c r="AS24" s="17"/>
      <c r="AT24" s="40"/>
      <c r="AU24" s="40"/>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row>
    <row r="25" spans="2:76" ht="15" customHeight="1" x14ac:dyDescent="0.3">
      <c r="B25" s="54">
        <v>2</v>
      </c>
      <c r="C25" s="50" t="s">
        <v>369</v>
      </c>
      <c r="N25" s="50" t="s">
        <v>80</v>
      </c>
      <c r="O25" s="50"/>
      <c r="P25" s="50" t="s">
        <v>61</v>
      </c>
      <c r="T25" s="17"/>
      <c r="U25" s="6" t="s">
        <v>40</v>
      </c>
      <c r="V25" s="4" t="s">
        <v>178</v>
      </c>
      <c r="AG25" s="16"/>
      <c r="AI25" s="16"/>
      <c r="AM25" s="52">
        <f>IF(AND(ISBLANK(AG25),ISBLANK(AI25)),1,2)</f>
        <v>1</v>
      </c>
      <c r="AO25" s="4"/>
      <c r="AP25" s="17">
        <f>AP21+1</f>
        <v>5</v>
      </c>
      <c r="AQ25" s="40" t="s">
        <v>238</v>
      </c>
      <c r="AS25" s="17"/>
      <c r="AT25" s="40"/>
      <c r="AU25" s="40"/>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row>
    <row r="26" spans="2:76" ht="4.95" customHeight="1" x14ac:dyDescent="0.3">
      <c r="B26" s="17"/>
      <c r="C26" s="6"/>
      <c r="T26" s="17"/>
      <c r="U26" s="6"/>
      <c r="AO26" s="4"/>
      <c r="AS26" s="17"/>
      <c r="AT26" s="40"/>
      <c r="AU26" s="40"/>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row>
    <row r="27" spans="2:76" ht="15" customHeight="1" x14ac:dyDescent="0.3">
      <c r="B27" s="17"/>
      <c r="C27" s="6" t="s">
        <v>34</v>
      </c>
      <c r="D27" s="4" t="s">
        <v>82</v>
      </c>
      <c r="N27" s="16"/>
      <c r="P27" s="16"/>
      <c r="T27" s="17"/>
      <c r="U27" s="6" t="s">
        <v>38</v>
      </c>
      <c r="V27" s="4" t="s">
        <v>242</v>
      </c>
      <c r="AG27" s="16"/>
      <c r="AI27" s="16"/>
      <c r="AL27" s="52">
        <f>IF(AND(ISBLANK(N27),ISBLANK(P27)),1,2)</f>
        <v>1</v>
      </c>
      <c r="AM27" s="52">
        <f>IF(AND(ISBLANK(AG27),ISBLANK(AI27)),1,2)</f>
        <v>1</v>
      </c>
      <c r="AO27" s="4"/>
      <c r="AP27" s="17"/>
      <c r="AQ27" s="40" t="s">
        <v>239</v>
      </c>
      <c r="AR27" s="17"/>
      <c r="AS27" s="17"/>
      <c r="AT27" s="40"/>
      <c r="AU27" s="40"/>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row>
    <row r="28" spans="2:76" ht="4.95" customHeight="1" x14ac:dyDescent="0.3">
      <c r="B28" s="17"/>
      <c r="C28" s="6"/>
      <c r="T28" s="17"/>
      <c r="U28" s="6"/>
      <c r="AO28" s="4"/>
      <c r="AP28" s="17"/>
      <c r="AQ28" s="17"/>
      <c r="AR28" s="17"/>
      <c r="AS28" s="17"/>
      <c r="AT28" s="40"/>
      <c r="AU28" s="40"/>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row>
    <row r="29" spans="2:76" ht="15" customHeight="1" x14ac:dyDescent="0.3">
      <c r="B29" s="54">
        <v>3</v>
      </c>
      <c r="C29" s="50" t="s">
        <v>84</v>
      </c>
      <c r="N29" s="50" t="s">
        <v>80</v>
      </c>
      <c r="O29" s="50"/>
      <c r="P29" s="50" t="s">
        <v>61</v>
      </c>
      <c r="T29" s="17"/>
      <c r="U29" s="6" t="s">
        <v>41</v>
      </c>
      <c r="V29" s="4" t="s">
        <v>153</v>
      </c>
      <c r="AG29" s="16"/>
      <c r="AI29" s="16"/>
      <c r="AM29" s="52">
        <f>IF(AND(ISBLANK(AG29),ISBLANK(AI29)),1,2)</f>
        <v>1</v>
      </c>
      <c r="AN29" s="52">
        <f>IF(ISBLANK(AG29),1,2)</f>
        <v>1</v>
      </c>
      <c r="AO29" s="4"/>
      <c r="AP29" s="17"/>
      <c r="AQ29" s="40" t="s">
        <v>241</v>
      </c>
      <c r="AR29" s="17"/>
      <c r="AS29" s="17"/>
      <c r="AT29" s="40"/>
      <c r="AU29" s="40"/>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row>
    <row r="30" spans="2:76" ht="4.95" customHeight="1" x14ac:dyDescent="0.3">
      <c r="B30" s="17"/>
      <c r="C30" s="6"/>
      <c r="T30" s="17"/>
      <c r="U30" s="6"/>
      <c r="AO30" s="4"/>
      <c r="AP30" s="17"/>
      <c r="AQ30" s="17"/>
      <c r="AR30" s="17"/>
      <c r="AS30" s="17"/>
      <c r="AT30" s="40"/>
      <c r="AU30" s="40"/>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row>
    <row r="31" spans="2:76" ht="15" customHeight="1" x14ac:dyDescent="0.3">
      <c r="B31" s="17"/>
      <c r="C31" s="6" t="s">
        <v>34</v>
      </c>
      <c r="D31" s="4" t="s">
        <v>82</v>
      </c>
      <c r="N31" s="16"/>
      <c r="P31" s="16"/>
      <c r="T31" s="17"/>
      <c r="U31" s="6" t="s">
        <v>201</v>
      </c>
      <c r="V31" s="4" t="s">
        <v>181</v>
      </c>
      <c r="AL31" s="52">
        <f>IF(AND(ISBLANK(N31),ISBLANK(P31)),1,2)</f>
        <v>1</v>
      </c>
      <c r="AO31" s="4"/>
      <c r="AP31" s="17">
        <f>AP25+1</f>
        <v>6</v>
      </c>
      <c r="AQ31" s="40" t="s">
        <v>146</v>
      </c>
      <c r="AR31" s="40"/>
      <c r="AS31" s="17"/>
      <c r="AT31" s="40"/>
      <c r="AU31" s="40"/>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row>
    <row r="32" spans="2:76" ht="4.95" customHeight="1" x14ac:dyDescent="0.3">
      <c r="B32" s="17"/>
      <c r="C32" s="6"/>
      <c r="T32" s="17"/>
      <c r="U32" s="6"/>
      <c r="AO32" s="4"/>
      <c r="AP32" s="17"/>
      <c r="AQ32" s="40"/>
      <c r="AR32" s="40"/>
      <c r="AS32" s="17"/>
      <c r="AT32" s="40"/>
      <c r="AU32" s="40"/>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row>
    <row r="33" spans="2:76" ht="15" customHeight="1" x14ac:dyDescent="0.3">
      <c r="B33" s="54">
        <v>4</v>
      </c>
      <c r="C33" s="50" t="s">
        <v>81</v>
      </c>
      <c r="N33" s="50" t="s">
        <v>80</v>
      </c>
      <c r="O33" s="50"/>
      <c r="P33" s="50" t="s">
        <v>61</v>
      </c>
      <c r="V33" s="111"/>
      <c r="W33" s="111"/>
      <c r="X33" s="111"/>
      <c r="Y33" s="111"/>
      <c r="Z33" s="111"/>
      <c r="AA33" s="111"/>
      <c r="AB33" s="111"/>
      <c r="AC33" s="111"/>
      <c r="AD33" s="111"/>
      <c r="AE33" s="111"/>
      <c r="AF33" s="111"/>
      <c r="AG33" s="111"/>
      <c r="AH33" s="111"/>
      <c r="AI33" s="111"/>
      <c r="AJ33" s="111"/>
      <c r="AO33" s="4"/>
      <c r="AP33" s="17"/>
      <c r="AQ33" s="45" t="s">
        <v>42</v>
      </c>
      <c r="AR33" s="40" t="s">
        <v>147</v>
      </c>
      <c r="AS33" s="17"/>
      <c r="AT33" s="40"/>
      <c r="AU33" s="40"/>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row>
    <row r="34" spans="2:76" ht="4.95" customHeight="1" x14ac:dyDescent="0.3">
      <c r="B34" s="17"/>
      <c r="AO34" s="4"/>
      <c r="AP34" s="17"/>
      <c r="AQ34" s="17"/>
      <c r="AS34" s="17"/>
      <c r="AT34" s="40"/>
      <c r="AU34" s="40"/>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row>
    <row r="35" spans="2:76" ht="15" customHeight="1" x14ac:dyDescent="0.3">
      <c r="B35" s="17"/>
      <c r="C35" s="6" t="s">
        <v>34</v>
      </c>
      <c r="D35" s="4" t="s">
        <v>82</v>
      </c>
      <c r="N35" s="16"/>
      <c r="P35" s="16"/>
      <c r="T35" s="54">
        <v>7</v>
      </c>
      <c r="U35" s="56" t="s">
        <v>243</v>
      </c>
      <c r="AG35" s="50" t="s">
        <v>80</v>
      </c>
      <c r="AH35" s="50"/>
      <c r="AI35" s="50" t="s">
        <v>61</v>
      </c>
      <c r="AL35" s="52">
        <f>IF(AND(ISBLANK(N35),ISBLANK(P35)),1,2)</f>
        <v>1</v>
      </c>
      <c r="AM35" s="52">
        <f>IF(ISBLANK(AE35),1,2)</f>
        <v>1</v>
      </c>
      <c r="AO35" s="4"/>
      <c r="AP35" s="17"/>
      <c r="AQ35" s="45" t="s">
        <v>42</v>
      </c>
      <c r="AR35" s="4" t="s">
        <v>148</v>
      </c>
      <c r="AS35" s="17"/>
      <c r="AT35" s="40"/>
      <c r="AU35" s="40"/>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row>
    <row r="36" spans="2:76" ht="4.95" customHeight="1" x14ac:dyDescent="0.3">
      <c r="B36" s="17"/>
      <c r="C36" s="6"/>
      <c r="T36" s="17"/>
      <c r="U36" s="6"/>
      <c r="AO36" s="4"/>
      <c r="AP36" s="17"/>
      <c r="AQ36" s="17"/>
      <c r="AS36" s="40"/>
      <c r="AT36" s="40"/>
      <c r="AU36" s="40"/>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row>
    <row r="37" spans="2:76" ht="14.55" customHeight="1" x14ac:dyDescent="0.3">
      <c r="B37" s="54">
        <v>5</v>
      </c>
      <c r="C37" s="50" t="s">
        <v>33</v>
      </c>
      <c r="N37" s="50" t="s">
        <v>80</v>
      </c>
      <c r="O37" s="50"/>
      <c r="P37" s="50" t="s">
        <v>61</v>
      </c>
      <c r="T37" s="17"/>
      <c r="U37" s="6" t="s">
        <v>34</v>
      </c>
      <c r="V37" s="4" t="s">
        <v>183</v>
      </c>
      <c r="AA37" s="111"/>
      <c r="AB37" s="111"/>
      <c r="AC37" s="111"/>
      <c r="AD37" s="111"/>
      <c r="AE37" s="111"/>
      <c r="AF37" s="111"/>
      <c r="AG37" s="111"/>
      <c r="AH37" s="111"/>
      <c r="AI37" s="111"/>
      <c r="AJ37" s="111"/>
      <c r="AM37" s="52">
        <f>IF(ISBLANK(AE37),1,2)</f>
        <v>1</v>
      </c>
      <c r="AO37" s="4"/>
      <c r="AP37" s="17"/>
      <c r="AQ37" s="45" t="s">
        <v>42</v>
      </c>
      <c r="AR37" s="4" t="s">
        <v>149</v>
      </c>
      <c r="AS37" s="17"/>
      <c r="AT37" s="45"/>
      <c r="AU37" s="45"/>
      <c r="AV37" s="24"/>
      <c r="AW37" s="24"/>
      <c r="AX37" s="24"/>
      <c r="AY37" s="24"/>
      <c r="AZ37" s="24"/>
      <c r="BA37" s="24"/>
      <c r="BB37" s="24"/>
      <c r="BC37" s="24"/>
      <c r="BD37" s="24"/>
      <c r="BE37" s="24"/>
      <c r="BF37" s="24"/>
      <c r="BG37" s="24"/>
      <c r="BH37" s="24"/>
      <c r="BI37" s="24"/>
      <c r="BJ37" s="24"/>
      <c r="BK37" s="24"/>
      <c r="BL37" s="24"/>
      <c r="BM37" s="24"/>
      <c r="BN37" s="24"/>
      <c r="BO37" s="24"/>
      <c r="BP37" s="24"/>
      <c r="BS37" s="24"/>
      <c r="BT37" s="24"/>
      <c r="BU37" s="24"/>
      <c r="BV37" s="24"/>
      <c r="BW37" s="24"/>
      <c r="BX37" s="24"/>
    </row>
    <row r="38" spans="2:76" ht="4.95" customHeight="1" x14ac:dyDescent="0.3">
      <c r="B38" s="17"/>
      <c r="C38" s="6"/>
      <c r="T38" s="17"/>
      <c r="U38" s="6"/>
      <c r="AO38" s="4"/>
      <c r="AP38" s="17"/>
      <c r="AQ38" s="17"/>
      <c r="AS38" s="17"/>
      <c r="AT38" s="17"/>
      <c r="AU38" s="17"/>
      <c r="AV38" s="13"/>
      <c r="AW38" s="13"/>
      <c r="AX38" s="13"/>
      <c r="AY38" s="13"/>
      <c r="AZ38" s="13"/>
      <c r="BA38" s="13"/>
      <c r="BB38" s="13"/>
      <c r="BC38" s="13"/>
      <c r="BD38" s="13"/>
      <c r="BE38" s="13"/>
      <c r="BF38" s="13"/>
      <c r="BG38" s="13"/>
      <c r="BH38" s="13"/>
      <c r="BI38" s="13"/>
      <c r="BJ38" s="13"/>
      <c r="BK38" s="13"/>
      <c r="BL38" s="13"/>
      <c r="BM38" s="13"/>
      <c r="BN38" s="13"/>
      <c r="BO38" s="13"/>
      <c r="BP38" s="13"/>
      <c r="BS38" s="13"/>
      <c r="BT38" s="13"/>
      <c r="BU38" s="13"/>
      <c r="BV38" s="13"/>
      <c r="BW38" s="13"/>
      <c r="BX38" s="13"/>
    </row>
    <row r="39" spans="2:76" ht="14.55" customHeight="1" x14ac:dyDescent="0.3">
      <c r="C39" s="6" t="s">
        <v>34</v>
      </c>
      <c r="D39" s="4" t="s">
        <v>177</v>
      </c>
      <c r="N39" s="16"/>
      <c r="P39" s="16"/>
      <c r="T39" s="17"/>
      <c r="U39" s="6" t="s">
        <v>35</v>
      </c>
      <c r="V39" s="4" t="s">
        <v>177</v>
      </c>
      <c r="AG39" s="16"/>
      <c r="AI39" s="16"/>
      <c r="AL39" s="52">
        <f>IF(AND(ISBLANK(N39),ISBLANK(P39)),1,2)</f>
        <v>1</v>
      </c>
      <c r="AM39" s="52">
        <f>IF(AND(ISBLANK(AG39),ISBLANK(AI39)),1,2)</f>
        <v>1</v>
      </c>
      <c r="AO39" s="4"/>
      <c r="AP39" s="17"/>
      <c r="AQ39" s="45" t="s">
        <v>42</v>
      </c>
      <c r="AR39" s="4" t="s">
        <v>150</v>
      </c>
      <c r="AT39" s="45"/>
      <c r="AU39" s="45"/>
      <c r="AV39" s="24"/>
      <c r="AW39" s="24"/>
      <c r="AX39" s="24"/>
      <c r="AY39" s="24"/>
      <c r="AZ39" s="24"/>
      <c r="BA39" s="24"/>
      <c r="BB39" s="24"/>
      <c r="BC39" s="24"/>
      <c r="BD39" s="24"/>
      <c r="BE39" s="24"/>
      <c r="BF39" s="24"/>
      <c r="BG39" s="24"/>
      <c r="BH39" s="24"/>
      <c r="BI39" s="24"/>
      <c r="BJ39" s="24"/>
      <c r="BK39" s="24"/>
      <c r="BL39" s="24"/>
      <c r="BM39" s="24"/>
      <c r="BN39" s="24"/>
      <c r="BO39" s="24"/>
      <c r="BP39" s="24"/>
      <c r="BS39" s="24"/>
      <c r="BT39" s="24"/>
      <c r="BU39" s="24"/>
      <c r="BV39" s="24"/>
      <c r="BW39" s="24"/>
      <c r="BX39" s="24"/>
    </row>
    <row r="40" spans="2:76" ht="4.95" customHeight="1" x14ac:dyDescent="0.3">
      <c r="B40" s="17"/>
      <c r="C40" s="6"/>
      <c r="T40" s="17"/>
      <c r="AO40" s="4"/>
      <c r="AP40" s="17"/>
      <c r="AQ40" s="17"/>
      <c r="AT40" s="17"/>
      <c r="AU40" s="17"/>
      <c r="AV40" s="13"/>
      <c r="AW40" s="13"/>
      <c r="AX40" s="13"/>
      <c r="AY40" s="13"/>
      <c r="AZ40" s="13"/>
      <c r="BA40" s="13"/>
      <c r="BB40" s="13"/>
      <c r="BC40" s="13"/>
      <c r="BD40" s="13"/>
      <c r="BE40" s="13"/>
      <c r="BF40" s="13"/>
      <c r="BG40" s="13"/>
      <c r="BH40" s="13"/>
      <c r="BI40" s="13"/>
      <c r="BJ40" s="13"/>
      <c r="BK40" s="13"/>
      <c r="BL40" s="13"/>
      <c r="BM40" s="13"/>
      <c r="BN40" s="13"/>
      <c r="BO40" s="13"/>
      <c r="BP40" s="13"/>
      <c r="BS40" s="13"/>
      <c r="BT40" s="13"/>
      <c r="BU40" s="13"/>
      <c r="BV40" s="13"/>
      <c r="BW40" s="13"/>
      <c r="BX40" s="13"/>
    </row>
    <row r="41" spans="2:76" ht="14.55" customHeight="1" x14ac:dyDescent="0.3">
      <c r="B41" s="17"/>
      <c r="C41" s="6" t="s">
        <v>35</v>
      </c>
      <c r="D41" s="4" t="s">
        <v>192</v>
      </c>
      <c r="N41" s="16"/>
      <c r="P41" s="16"/>
      <c r="T41" s="17"/>
      <c r="U41" s="6" t="s">
        <v>39</v>
      </c>
      <c r="V41" s="4" t="s">
        <v>178</v>
      </c>
      <c r="AG41" s="16"/>
      <c r="AI41" s="16"/>
      <c r="AL41" s="52">
        <f>IF(AND(ISBLANK(N41),ISBLANK(P41)),1,2)</f>
        <v>1</v>
      </c>
      <c r="AM41" s="52">
        <f>IF(AND(ISBLANK(AG41),ISBLANK(AI41)),1,2)</f>
        <v>1</v>
      </c>
      <c r="AO41" s="4"/>
      <c r="AP41" s="17"/>
      <c r="AQ41" s="45" t="s">
        <v>42</v>
      </c>
      <c r="AR41" s="4" t="s">
        <v>151</v>
      </c>
      <c r="AT41" s="45"/>
      <c r="AU41" s="45"/>
      <c r="AV41" s="24"/>
      <c r="AW41" s="24"/>
      <c r="AX41" s="24"/>
      <c r="AY41" s="24"/>
      <c r="AZ41" s="24"/>
      <c r="BA41" s="24"/>
      <c r="BB41" s="24"/>
      <c r="BC41" s="24"/>
      <c r="BD41" s="24"/>
      <c r="BE41" s="24"/>
      <c r="BF41" s="24"/>
      <c r="BG41" s="24"/>
      <c r="BH41" s="24"/>
      <c r="BI41" s="24"/>
      <c r="BJ41" s="24"/>
      <c r="BK41" s="24"/>
      <c r="BL41" s="24"/>
      <c r="BM41" s="24"/>
      <c r="BN41" s="24"/>
      <c r="BO41" s="24"/>
      <c r="BP41" s="24"/>
      <c r="BS41" s="24"/>
      <c r="BT41" s="24"/>
      <c r="BU41" s="24"/>
      <c r="BV41" s="24"/>
      <c r="BW41" s="24"/>
      <c r="BX41" s="24"/>
    </row>
    <row r="42" spans="2:76" ht="4.95" customHeight="1" x14ac:dyDescent="0.3">
      <c r="B42" s="17"/>
      <c r="C42" s="6"/>
      <c r="T42" s="17"/>
      <c r="AO42" s="4"/>
      <c r="AP42" s="17"/>
      <c r="AT42" s="17"/>
      <c r="AU42" s="17"/>
      <c r="AV42" s="13"/>
      <c r="AW42" s="13"/>
      <c r="AX42" s="13"/>
      <c r="AY42" s="13"/>
      <c r="AZ42" s="13"/>
      <c r="BA42" s="13"/>
      <c r="BB42" s="13"/>
      <c r="BC42" s="13"/>
      <c r="BD42" s="13"/>
      <c r="BE42" s="13"/>
      <c r="BF42" s="13"/>
      <c r="BG42" s="13"/>
      <c r="BH42" s="13"/>
      <c r="BI42" s="13"/>
      <c r="BJ42" s="13"/>
      <c r="BK42" s="13"/>
      <c r="BL42" s="13"/>
      <c r="BM42" s="13"/>
      <c r="BN42" s="13"/>
      <c r="BO42" s="13"/>
      <c r="BP42" s="13"/>
      <c r="BS42" s="13"/>
      <c r="BT42" s="13"/>
      <c r="BU42" s="13"/>
      <c r="BV42" s="13"/>
      <c r="BW42" s="13"/>
      <c r="BX42" s="13"/>
    </row>
    <row r="43" spans="2:76" ht="14.55" customHeight="1" x14ac:dyDescent="0.3">
      <c r="B43" s="17"/>
      <c r="C43" s="6" t="s">
        <v>39</v>
      </c>
      <c r="D43" s="4" t="s">
        <v>82</v>
      </c>
      <c r="N43" s="16"/>
      <c r="P43" s="16"/>
      <c r="T43" s="17"/>
      <c r="U43" s="6" t="s">
        <v>40</v>
      </c>
      <c r="V43" s="4" t="s">
        <v>82</v>
      </c>
      <c r="AG43" s="16"/>
      <c r="AI43" s="16"/>
      <c r="AL43" s="52">
        <f>IF(AND(ISBLANK(N43),ISBLANK(P43)),1,2)</f>
        <v>1</v>
      </c>
      <c r="AM43" s="52">
        <f>IF(AND(ISBLANK(AG43),ISBLANK(AI43)),1,2)</f>
        <v>1</v>
      </c>
      <c r="AN43" s="52">
        <f>IF(ISBLANK(AG43),1,2)</f>
        <v>1</v>
      </c>
      <c r="AO43" s="4"/>
      <c r="AP43" s="17"/>
      <c r="AQ43" s="45" t="s">
        <v>42</v>
      </c>
      <c r="AR43" s="4" t="s">
        <v>152</v>
      </c>
      <c r="AT43" s="45"/>
      <c r="AU43" s="45"/>
      <c r="AV43" s="24"/>
      <c r="AW43" s="24"/>
      <c r="AX43" s="24"/>
      <c r="AY43" s="24"/>
      <c r="AZ43" s="24"/>
      <c r="BA43" s="24"/>
      <c r="BB43" s="24"/>
      <c r="BC43" s="24"/>
      <c r="BD43" s="24"/>
      <c r="BE43" s="24"/>
      <c r="BF43" s="24"/>
      <c r="BG43" s="24"/>
      <c r="BH43" s="24"/>
      <c r="BI43" s="24"/>
      <c r="BJ43" s="24"/>
      <c r="BK43" s="24"/>
      <c r="BL43" s="24"/>
      <c r="BM43" s="24"/>
      <c r="BN43" s="24"/>
      <c r="BO43" s="24"/>
      <c r="BP43" s="24"/>
      <c r="BS43" s="24"/>
      <c r="BT43" s="24"/>
      <c r="BU43" s="24"/>
      <c r="BV43" s="24"/>
      <c r="BW43" s="24"/>
      <c r="BX43" s="24"/>
    </row>
    <row r="44" spans="2:76" ht="4.95" customHeight="1" x14ac:dyDescent="0.3">
      <c r="T44" s="17"/>
      <c r="U44" s="6"/>
      <c r="AO44" s="4"/>
      <c r="AP44" s="17"/>
      <c r="AT44" s="17"/>
      <c r="AU44" s="17"/>
      <c r="AV44" s="13"/>
      <c r="AW44" s="13"/>
      <c r="AX44" s="13"/>
      <c r="AY44" s="13"/>
      <c r="AZ44" s="13"/>
      <c r="BA44" s="13"/>
      <c r="BB44" s="13"/>
      <c r="BC44" s="13"/>
      <c r="BD44" s="13"/>
      <c r="BE44" s="13"/>
      <c r="BF44" s="13"/>
      <c r="BG44" s="13"/>
      <c r="BH44" s="13"/>
      <c r="BI44" s="13"/>
      <c r="BJ44" s="13"/>
      <c r="BK44" s="13"/>
      <c r="BL44" s="13"/>
      <c r="BM44" s="13"/>
      <c r="BN44" s="13"/>
      <c r="BO44" s="13"/>
      <c r="BP44" s="13"/>
      <c r="BS44" s="13"/>
      <c r="BT44" s="13"/>
      <c r="BU44" s="13"/>
      <c r="BV44" s="13"/>
      <c r="BW44" s="13"/>
      <c r="BX44" s="13"/>
    </row>
    <row r="45" spans="2:76" ht="14.55" customHeight="1" x14ac:dyDescent="0.3">
      <c r="T45" s="17"/>
      <c r="U45" s="6" t="s">
        <v>38</v>
      </c>
      <c r="V45" s="4" t="s">
        <v>184</v>
      </c>
      <c r="AO45" s="4"/>
      <c r="AQ45" s="6"/>
      <c r="AR45" s="10"/>
      <c r="AT45" s="45"/>
      <c r="AU45" s="45"/>
      <c r="AV45" s="24"/>
      <c r="AW45" s="24"/>
      <c r="AX45" s="24"/>
      <c r="AY45" s="24"/>
      <c r="AZ45" s="24"/>
      <c r="BA45" s="24"/>
      <c r="BB45" s="24"/>
      <c r="BC45" s="24"/>
      <c r="BD45" s="24"/>
      <c r="BE45" s="24"/>
      <c r="BF45" s="24"/>
      <c r="BG45" s="24"/>
      <c r="BH45" s="24"/>
      <c r="BI45" s="24"/>
      <c r="BJ45" s="24"/>
      <c r="BK45" s="24"/>
      <c r="BL45" s="24"/>
      <c r="BM45" s="24"/>
      <c r="BN45" s="24"/>
      <c r="BO45" s="24"/>
      <c r="BP45" s="24"/>
      <c r="BS45" s="24"/>
      <c r="BT45" s="24"/>
      <c r="BU45" s="24"/>
      <c r="BV45" s="24"/>
      <c r="BW45" s="24"/>
      <c r="BX45" s="24"/>
    </row>
    <row r="46" spans="2:76" ht="4.95" customHeight="1" x14ac:dyDescent="0.3">
      <c r="T46" s="17"/>
      <c r="U46" s="6"/>
      <c r="AO46" s="4"/>
      <c r="AT46" s="17"/>
      <c r="AU46" s="17"/>
      <c r="AV46" s="13"/>
      <c r="AW46" s="13"/>
      <c r="AX46" s="13"/>
      <c r="AY46" s="13"/>
      <c r="AZ46" s="13"/>
      <c r="BA46" s="13"/>
      <c r="BB46" s="13"/>
      <c r="BC46" s="13"/>
      <c r="BD46" s="13"/>
      <c r="BE46" s="13"/>
      <c r="BF46" s="13"/>
      <c r="BG46" s="13"/>
      <c r="BH46" s="13"/>
      <c r="BI46" s="13"/>
      <c r="BJ46" s="13"/>
      <c r="BK46" s="13"/>
      <c r="BL46" s="13"/>
      <c r="BM46" s="13"/>
      <c r="BN46" s="13"/>
      <c r="BO46" s="13"/>
      <c r="BP46" s="13"/>
      <c r="BS46" s="13"/>
      <c r="BT46" s="13"/>
      <c r="BU46" s="13"/>
      <c r="BV46" s="13"/>
      <c r="BW46" s="13"/>
      <c r="BX46" s="13"/>
    </row>
    <row r="47" spans="2:76" ht="14.55" customHeight="1" x14ac:dyDescent="0.3">
      <c r="T47" s="17"/>
      <c r="U47" s="6"/>
      <c r="V47" s="111"/>
      <c r="W47" s="111"/>
      <c r="X47" s="111"/>
      <c r="Y47" s="111"/>
      <c r="Z47" s="111"/>
      <c r="AA47" s="111"/>
      <c r="AB47" s="111"/>
      <c r="AC47" s="111"/>
      <c r="AD47" s="111"/>
      <c r="AE47" s="111"/>
      <c r="AF47" s="111"/>
      <c r="AG47" s="111"/>
      <c r="AH47" s="111"/>
      <c r="AI47" s="111"/>
      <c r="AJ47" s="111"/>
      <c r="AO47" s="4"/>
      <c r="AQ47" s="6"/>
      <c r="AR47" s="10"/>
      <c r="AT47" s="45"/>
      <c r="AU47" s="45"/>
      <c r="AV47" s="24"/>
      <c r="AW47" s="24"/>
      <c r="AX47" s="24"/>
      <c r="AY47" s="24"/>
      <c r="AZ47" s="24"/>
      <c r="BA47" s="24"/>
      <c r="BB47" s="24"/>
      <c r="BC47" s="24"/>
      <c r="BD47" s="24"/>
      <c r="BE47" s="24"/>
      <c r="BF47" s="24"/>
      <c r="BG47" s="24"/>
      <c r="BH47" s="24"/>
      <c r="BI47" s="24"/>
      <c r="BJ47" s="24"/>
      <c r="BK47" s="24"/>
      <c r="BL47" s="24"/>
      <c r="BM47" s="24"/>
      <c r="BN47" s="24"/>
      <c r="BO47" s="24"/>
      <c r="BP47" s="24"/>
      <c r="BS47" s="24"/>
      <c r="BT47" s="24"/>
      <c r="BU47" s="24"/>
      <c r="BV47" s="24"/>
      <c r="BW47" s="24"/>
      <c r="BX47" s="24"/>
    </row>
    <row r="48" spans="2:76" ht="15" customHeight="1" x14ac:dyDescent="0.3">
      <c r="B48" s="1" t="s">
        <v>87</v>
      </c>
      <c r="U48" s="6"/>
      <c r="AO48" s="4"/>
      <c r="AP48" s="13"/>
      <c r="AQ48" s="6"/>
      <c r="AR48" s="10"/>
    </row>
    <row r="49" spans="2:76" ht="4.95" customHeight="1" x14ac:dyDescent="0.3">
      <c r="AO49" s="4"/>
      <c r="AP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row>
    <row r="50" spans="2:76" ht="14.55" customHeight="1" x14ac:dyDescent="0.3">
      <c r="C50" s="16"/>
      <c r="D50" s="4" t="s">
        <v>88</v>
      </c>
      <c r="R50" s="16"/>
      <c r="S50" s="4" t="s">
        <v>185</v>
      </c>
      <c r="AL50" s="52">
        <f>IF(AND(ISBLANK(C50),ISBLANK(R50)),1,2)</f>
        <v>1</v>
      </c>
      <c r="AO50" s="4"/>
      <c r="AP50" s="13"/>
      <c r="AQ50" s="6"/>
      <c r="AR50" s="10"/>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row>
    <row r="51" spans="2:76" ht="15" customHeight="1" x14ac:dyDescent="0.3">
      <c r="AO51" s="4"/>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row>
    <row r="52" spans="2:76" ht="15" customHeight="1" x14ac:dyDescent="0.3">
      <c r="B52" s="1" t="s">
        <v>89</v>
      </c>
      <c r="O52" s="55" t="s">
        <v>194</v>
      </c>
      <c r="P52" s="16"/>
      <c r="Q52" s="4" t="s">
        <v>186</v>
      </c>
      <c r="T52" s="16"/>
      <c r="U52" s="4" t="s">
        <v>187</v>
      </c>
      <c r="Y52" s="16"/>
      <c r="Z52" s="4" t="s">
        <v>195</v>
      </c>
      <c r="AL52" s="52">
        <f>IF(AND(ISBLANK(P52),ISBLANK(T52),ISBLANK(Y52)),1,2)</f>
        <v>1</v>
      </c>
      <c r="AO52" s="4"/>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row>
    <row r="53" spans="2:76" ht="4.95" customHeight="1" x14ac:dyDescent="0.3">
      <c r="B53" s="1"/>
      <c r="AO53" s="4"/>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row>
    <row r="54" spans="2:76" ht="15" customHeight="1" x14ac:dyDescent="0.3">
      <c r="B54" s="54">
        <v>1</v>
      </c>
      <c r="C54" s="50" t="s">
        <v>6</v>
      </c>
      <c r="J54" s="18" t="str">
        <f>IF(ISBLANK(N23),"","X")</f>
        <v/>
      </c>
      <c r="K54" s="4" t="s">
        <v>244</v>
      </c>
      <c r="O54" s="54">
        <v>6</v>
      </c>
      <c r="P54" s="50" t="s">
        <v>245</v>
      </c>
      <c r="T54" s="17"/>
      <c r="AB54" s="17"/>
      <c r="AO54" s="4"/>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row>
    <row r="55" spans="2:76" ht="4.95" customHeight="1" x14ac:dyDescent="0.3">
      <c r="T55" s="17"/>
      <c r="AB55" s="17"/>
      <c r="AO55" s="4"/>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row>
    <row r="56" spans="2:76" ht="14.55" customHeight="1" x14ac:dyDescent="0.3">
      <c r="B56" s="54">
        <v>2</v>
      </c>
      <c r="C56" s="50" t="s">
        <v>90</v>
      </c>
      <c r="J56" s="18" t="str">
        <f>IF(ISBLANK(N27),"","X")</f>
        <v/>
      </c>
      <c r="K56" s="4" t="s">
        <v>93</v>
      </c>
      <c r="P56" s="18" t="str">
        <f>IF(ISBLANK($AG19),"","X")</f>
        <v/>
      </c>
      <c r="Q56" s="4" t="s">
        <v>145</v>
      </c>
      <c r="T56" s="17"/>
      <c r="AD56" s="18" t="str">
        <f>IF(ISBLANK($AG21),"","X")</f>
        <v/>
      </c>
      <c r="AE56" s="4" t="s">
        <v>246</v>
      </c>
      <c r="AO56" s="4"/>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row>
    <row r="57" spans="2:76" ht="4.95" customHeight="1" x14ac:dyDescent="0.3">
      <c r="T57" s="17"/>
      <c r="AB57" s="17"/>
      <c r="AO57" s="4"/>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row>
    <row r="58" spans="2:76" ht="14.55" customHeight="1" x14ac:dyDescent="0.3">
      <c r="B58" s="54">
        <v>3</v>
      </c>
      <c r="C58" s="50" t="s">
        <v>91</v>
      </c>
      <c r="J58" s="18" t="str">
        <f>IF(ISBLANK(N31),"","X")</f>
        <v/>
      </c>
      <c r="K58" s="4" t="s">
        <v>93</v>
      </c>
      <c r="P58" s="18" t="str">
        <f>IF(AND(ISBLANK($AG23),ISBLANK(N19),ISBLANK(N39)),"","X")</f>
        <v/>
      </c>
      <c r="Q58" s="4" t="s">
        <v>189</v>
      </c>
      <c r="Y58" s="119"/>
      <c r="Z58" s="119"/>
      <c r="AA58" s="119"/>
      <c r="AB58" s="119"/>
      <c r="AC58" s="4" t="s">
        <v>95</v>
      </c>
      <c r="AL58" s="52">
        <f>IF(P58="X",2,1)</f>
        <v>1</v>
      </c>
      <c r="AO58" s="4"/>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row>
    <row r="59" spans="2:76" ht="4.95" customHeight="1" x14ac:dyDescent="0.3">
      <c r="AO59" s="4"/>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row>
    <row r="60" spans="2:76" ht="15" customHeight="1" x14ac:dyDescent="0.3">
      <c r="B60" s="54">
        <v>4</v>
      </c>
      <c r="C60" s="50" t="s">
        <v>92</v>
      </c>
      <c r="J60" s="18" t="str">
        <f>IF(ISBLANK(N35),"","X")</f>
        <v/>
      </c>
      <c r="K60" s="4" t="s">
        <v>93</v>
      </c>
      <c r="P60" s="18" t="str">
        <f>IF(AND(ISBLANK(N21),ISBLANK($AG25),ISBLANK(N41)),"","X")</f>
        <v/>
      </c>
      <c r="Q60" s="4" t="s">
        <v>190</v>
      </c>
      <c r="Y60" s="119"/>
      <c r="Z60" s="119"/>
      <c r="AA60" s="119"/>
      <c r="AB60" s="119"/>
      <c r="AC60" s="4" t="s">
        <v>96</v>
      </c>
      <c r="AL60" s="52">
        <f>IF(P60="X",2,1)</f>
        <v>1</v>
      </c>
      <c r="AO60" s="4"/>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row>
    <row r="61" spans="2:76" ht="4.95" customHeight="1" x14ac:dyDescent="0.3">
      <c r="AO61" s="4"/>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row>
    <row r="62" spans="2:76" ht="14.55" customHeight="1" x14ac:dyDescent="0.3">
      <c r="B62" s="54">
        <v>5</v>
      </c>
      <c r="C62" s="50" t="s">
        <v>7</v>
      </c>
      <c r="J62" s="18" t="str">
        <f>IF(ISBLANK(N43),"","X")</f>
        <v/>
      </c>
      <c r="K62" s="4" t="s">
        <v>93</v>
      </c>
      <c r="P62" s="18" t="str">
        <f>IF(ISBLANK($AG29),"","X")</f>
        <v/>
      </c>
      <c r="Q62" s="4" t="s">
        <v>191</v>
      </c>
      <c r="AD62" s="18" t="str">
        <f>IF(ISBLANK($AG27),"","X")</f>
        <v/>
      </c>
      <c r="AE62" s="4" t="s">
        <v>247</v>
      </c>
      <c r="AO62" s="4"/>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row>
    <row r="63" spans="2:76" ht="4.95" customHeight="1" x14ac:dyDescent="0.3">
      <c r="AO63" s="4"/>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row>
    <row r="64" spans="2:76" ht="15" customHeight="1" x14ac:dyDescent="0.3">
      <c r="AO64" s="4"/>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row>
    <row r="65" spans="2:76" ht="15" customHeight="1" x14ac:dyDescent="0.3">
      <c r="B65" s="131">
        <f>Tables!$F$13</f>
        <v>45931</v>
      </c>
      <c r="C65" s="131"/>
      <c r="D65" s="131"/>
      <c r="E65" s="131"/>
      <c r="F65" s="131"/>
      <c r="G65" s="131"/>
      <c r="H65" s="131"/>
      <c r="R65" s="129" t="s">
        <v>108</v>
      </c>
      <c r="S65" s="129"/>
      <c r="T65" s="129"/>
      <c r="U65" s="129"/>
      <c r="AO65" s="4"/>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row>
    <row r="66" spans="2:76" ht="15" customHeight="1" x14ac:dyDescent="0.3">
      <c r="D66" s="2" t="s">
        <v>53</v>
      </c>
      <c r="E66" s="130">
        <f>$E$7</f>
        <v>0</v>
      </c>
      <c r="F66" s="130"/>
      <c r="G66" s="130"/>
      <c r="H66" s="130"/>
      <c r="I66" s="130"/>
      <c r="J66" s="130"/>
      <c r="K66" s="130"/>
      <c r="L66" s="130"/>
      <c r="M66" s="130"/>
      <c r="N66" s="130"/>
      <c r="O66" s="130"/>
      <c r="P66" s="130"/>
      <c r="Q66" s="130"/>
      <c r="R66" s="130"/>
      <c r="S66" s="130"/>
      <c r="T66" s="130"/>
      <c r="U66" s="130"/>
      <c r="V66" s="130"/>
      <c r="W66" s="130"/>
      <c r="X66" s="130"/>
      <c r="Y66" s="130"/>
      <c r="AD66" s="2" t="s">
        <v>72</v>
      </c>
      <c r="AE66" s="139">
        <f>$AE$7</f>
        <v>0</v>
      </c>
      <c r="AF66" s="138"/>
      <c r="AG66" s="138"/>
      <c r="AH66" s="138"/>
      <c r="AI66" s="138"/>
      <c r="AJ66" s="138"/>
      <c r="AO66" s="4"/>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row>
    <row r="67" spans="2:76" ht="15" customHeight="1" x14ac:dyDescent="0.3">
      <c r="AD67" s="2" t="s">
        <v>73</v>
      </c>
      <c r="AE67" s="138">
        <f>$AE$8</f>
        <v>0</v>
      </c>
      <c r="AF67" s="138"/>
      <c r="AG67" s="138"/>
      <c r="AH67" s="138"/>
      <c r="AI67" s="138"/>
      <c r="AJ67" s="138"/>
      <c r="AO67" s="4"/>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row>
    <row r="68" spans="2:76" ht="15" customHeight="1" x14ac:dyDescent="0.3">
      <c r="C68" s="1" t="s">
        <v>462</v>
      </c>
      <c r="AO68" s="4"/>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row>
    <row r="69" spans="2:76" ht="14.55" customHeight="1" x14ac:dyDescent="0.3">
      <c r="O69" s="54">
        <v>7</v>
      </c>
      <c r="P69" s="50" t="s">
        <v>248</v>
      </c>
      <c r="AO69" s="4"/>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row>
    <row r="70" spans="2:76" ht="4.95" customHeight="1" x14ac:dyDescent="0.3">
      <c r="AO70" s="4"/>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row>
    <row r="71" spans="2:76" ht="14.55" customHeight="1" x14ac:dyDescent="0.3">
      <c r="P71" s="18" t="str">
        <f>IF(ISBLANK($AG39),"","X")</f>
        <v/>
      </c>
      <c r="Q71" s="4" t="s">
        <v>189</v>
      </c>
      <c r="Y71" s="119"/>
      <c r="Z71" s="119"/>
      <c r="AA71" s="119"/>
      <c r="AB71" s="119"/>
      <c r="AC71" s="4" t="s">
        <v>95</v>
      </c>
      <c r="AL71" s="52">
        <f>IF(P71="X",2,1)</f>
        <v>1</v>
      </c>
      <c r="AO71" s="4"/>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row>
    <row r="72" spans="2:76" ht="4.95" customHeight="1" x14ac:dyDescent="0.3">
      <c r="P72" s="6"/>
      <c r="AO72" s="4"/>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row>
    <row r="73" spans="2:76" ht="14.55" customHeight="1" x14ac:dyDescent="0.3">
      <c r="P73" s="18" t="str">
        <f>IF(ISBLANK($AG41),"","X")</f>
        <v/>
      </c>
      <c r="Q73" s="4" t="s">
        <v>190</v>
      </c>
      <c r="Y73" s="119"/>
      <c r="Z73" s="119"/>
      <c r="AA73" s="119"/>
      <c r="AB73" s="119"/>
      <c r="AC73" s="4" t="s">
        <v>96</v>
      </c>
      <c r="AL73" s="52">
        <f>IF(P73="X",2,1)</f>
        <v>1</v>
      </c>
      <c r="AO73" s="4"/>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row>
    <row r="74" spans="2:76" ht="4.95" customHeight="1" x14ac:dyDescent="0.3">
      <c r="P74" s="6"/>
      <c r="AO74" s="4"/>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row>
    <row r="75" spans="2:76" ht="14.55" customHeight="1" x14ac:dyDescent="0.3">
      <c r="P75" s="18" t="str">
        <f>IF(ISBLANK($AG43),"","X")</f>
        <v/>
      </c>
      <c r="Q75" s="4" t="s">
        <v>93</v>
      </c>
      <c r="AO75" s="4"/>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row>
    <row r="76" spans="2:76" ht="4.95" customHeight="1" x14ac:dyDescent="0.3">
      <c r="P76" s="6"/>
      <c r="AO76" s="4"/>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row>
    <row r="77" spans="2:76" ht="14.55" customHeight="1" x14ac:dyDescent="0.3">
      <c r="I77" s="55" t="s">
        <v>367</v>
      </c>
      <c r="J77" s="145"/>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7"/>
      <c r="AO77" s="4"/>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row>
    <row r="78" spans="2:76" ht="14.55" customHeight="1" x14ac:dyDescent="0.3">
      <c r="I78" s="55"/>
      <c r="J78" s="148"/>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50"/>
      <c r="AO78" s="4"/>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row>
    <row r="79" spans="2:76" ht="14.55" customHeight="1" x14ac:dyDescent="0.3">
      <c r="J79" s="151"/>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3"/>
      <c r="AO79" s="4"/>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row>
    <row r="80" spans="2:76" ht="15" customHeight="1" x14ac:dyDescent="0.3">
      <c r="H80" s="19"/>
      <c r="I80" s="55" t="s">
        <v>196</v>
      </c>
      <c r="J80" s="120"/>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2"/>
      <c r="AO80" s="4"/>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row>
    <row r="81" spans="2:76" ht="15" customHeight="1" x14ac:dyDescent="0.3">
      <c r="G81" s="55"/>
      <c r="H81" s="19"/>
      <c r="I81" s="19"/>
      <c r="J81" s="123"/>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5"/>
      <c r="AO81" s="4"/>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row>
    <row r="82" spans="2:76" ht="15" customHeight="1" x14ac:dyDescent="0.3">
      <c r="H82" s="19"/>
      <c r="I82" s="19"/>
      <c r="J82" s="126"/>
      <c r="K82" s="127"/>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c r="AI82" s="127"/>
      <c r="AJ82" s="128"/>
      <c r="AO82" s="4"/>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row>
    <row r="83" spans="2:76" ht="4.95" customHeight="1" x14ac:dyDescent="0.3">
      <c r="AO83" s="4"/>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row>
    <row r="84" spans="2:76" ht="15" customHeight="1" x14ac:dyDescent="0.3">
      <c r="B84" s="1" t="s">
        <v>36</v>
      </c>
      <c r="AO84" s="4"/>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row>
    <row r="85" spans="2:76" ht="4.95" customHeight="1" x14ac:dyDescent="0.3">
      <c r="AO85" s="4"/>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row>
    <row r="86" spans="2:76" ht="15" customHeight="1" x14ac:dyDescent="0.3">
      <c r="D86" s="4" t="s">
        <v>80</v>
      </c>
      <c r="F86" s="4" t="s">
        <v>61</v>
      </c>
      <c r="W86" s="4" t="s">
        <v>198</v>
      </c>
      <c r="AB86" s="4" t="s">
        <v>197</v>
      </c>
      <c r="AO86" s="4"/>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row>
    <row r="87" spans="2:76" ht="4.95" customHeight="1" x14ac:dyDescent="0.3">
      <c r="AO87" s="4"/>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row>
    <row r="88" spans="2:76" ht="15" customHeight="1" x14ac:dyDescent="0.3">
      <c r="D88" s="16"/>
      <c r="F88" s="16"/>
      <c r="H88" s="4" t="s">
        <v>249</v>
      </c>
      <c r="AL88" s="52">
        <f>IF(AND(ISBLANK(D88),ISBLANK(F88)),1,2)</f>
        <v>1</v>
      </c>
      <c r="AM88" s="52">
        <f>IF(ISBLANK(F88),1,2)</f>
        <v>1</v>
      </c>
      <c r="AN88" s="52">
        <f>IF(ISBLANK(D88),1,2)</f>
        <v>1</v>
      </c>
      <c r="AO88" s="4"/>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row>
    <row r="89" spans="2:76" ht="4.95" customHeight="1" x14ac:dyDescent="0.3">
      <c r="AO89" s="4"/>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row>
    <row r="90" spans="2:76" ht="15" customHeight="1" x14ac:dyDescent="0.3">
      <c r="D90" s="16"/>
      <c r="F90" s="16"/>
      <c r="H90" s="4" t="s">
        <v>209</v>
      </c>
      <c r="X90" s="113"/>
      <c r="Y90" s="113"/>
      <c r="AB90" s="118"/>
      <c r="AC90" s="118"/>
      <c r="AD90" s="118"/>
      <c r="AE90" s="118"/>
      <c r="AF90" s="118"/>
      <c r="AG90" s="118"/>
      <c r="AH90" s="118"/>
      <c r="AL90" s="52">
        <f>IF(AND(ISBLANK(D90),ISBLANK(F90)),1,2)</f>
        <v>1</v>
      </c>
      <c r="AM90" s="52">
        <f>IF(ISBLANK(F90),1,2)</f>
        <v>1</v>
      </c>
      <c r="AN90" s="52">
        <f>IF(ISBLANK(D90),1,2)</f>
        <v>1</v>
      </c>
      <c r="AO90" s="4"/>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row>
    <row r="91" spans="2:76" ht="4.95" customHeight="1" x14ac:dyDescent="0.3">
      <c r="AO91" s="4"/>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row>
    <row r="92" spans="2:76" ht="15" customHeight="1" x14ac:dyDescent="0.3">
      <c r="D92" s="16"/>
      <c r="F92" s="16"/>
      <c r="H92" s="4" t="s">
        <v>205</v>
      </c>
      <c r="X92" s="113"/>
      <c r="Y92" s="113"/>
      <c r="AB92" s="118"/>
      <c r="AC92" s="118"/>
      <c r="AD92" s="118"/>
      <c r="AE92" s="118"/>
      <c r="AF92" s="118"/>
      <c r="AG92" s="118"/>
      <c r="AH92" s="118"/>
      <c r="AL92" s="52">
        <f>IF(AND(ISBLANK(D92),ISBLANK(F92)),1,2)</f>
        <v>1</v>
      </c>
      <c r="AM92" s="52">
        <f>IF(ISBLANK(F92),1,2)</f>
        <v>1</v>
      </c>
      <c r="AN92" s="52">
        <f>IF(ISBLANK(D92),1,2)</f>
        <v>1</v>
      </c>
      <c r="AO92" s="4"/>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row>
    <row r="93" spans="2:76" ht="4.95" customHeight="1" x14ac:dyDescent="0.3">
      <c r="AO93" s="4"/>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row>
    <row r="94" spans="2:76" ht="15" customHeight="1" x14ac:dyDescent="0.3">
      <c r="D94" s="16"/>
      <c r="F94" s="16"/>
      <c r="H94" s="4" t="s">
        <v>250</v>
      </c>
      <c r="X94" s="113"/>
      <c r="Y94" s="113"/>
      <c r="AB94" s="118"/>
      <c r="AC94" s="118"/>
      <c r="AD94" s="118"/>
      <c r="AE94" s="118"/>
      <c r="AF94" s="118"/>
      <c r="AG94" s="118"/>
      <c r="AH94" s="118"/>
      <c r="AL94" s="52">
        <f>IF(AND(ISBLANK(D94),ISBLANK(F94)),1,2)</f>
        <v>1</v>
      </c>
      <c r="AM94" s="52">
        <f>IF(ISBLANK(F94),1,2)</f>
        <v>1</v>
      </c>
      <c r="AN94" s="52">
        <f>IF(ISBLANK(D94),1,2)</f>
        <v>1</v>
      </c>
      <c r="AO94" s="4"/>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row>
    <row r="95" spans="2:76" ht="4.95" customHeight="1" x14ac:dyDescent="0.3">
      <c r="AO95" s="4"/>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row>
    <row r="96" spans="2:76" ht="15" customHeight="1" x14ac:dyDescent="0.3">
      <c r="D96" s="16"/>
      <c r="F96" s="16"/>
      <c r="H96" s="4" t="s">
        <v>207</v>
      </c>
      <c r="X96" s="113"/>
      <c r="Y96" s="113"/>
      <c r="AB96" s="118"/>
      <c r="AC96" s="118"/>
      <c r="AD96" s="118"/>
      <c r="AE96" s="118"/>
      <c r="AF96" s="118"/>
      <c r="AG96" s="118"/>
      <c r="AH96" s="118"/>
      <c r="AL96" s="52">
        <f>IF(AND(ISBLANK(D96),ISBLANK(F96)),1,2)</f>
        <v>1</v>
      </c>
      <c r="AM96" s="52">
        <f>IF(ISBLANK(F96),1,2)</f>
        <v>1</v>
      </c>
      <c r="AN96" s="52">
        <f>IF(ISBLANK(D96),1,2)</f>
        <v>1</v>
      </c>
      <c r="AO96" s="4"/>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row>
    <row r="97" spans="2:76" ht="4.95" customHeight="1" x14ac:dyDescent="0.3">
      <c r="AO97" s="4"/>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row>
    <row r="98" spans="2:76" ht="15" customHeight="1" x14ac:dyDescent="0.3">
      <c r="D98" s="16"/>
      <c r="F98" s="16"/>
      <c r="H98" s="4" t="s">
        <v>368</v>
      </c>
      <c r="X98" s="113"/>
      <c r="Y98" s="113"/>
      <c r="AB98" s="118"/>
      <c r="AC98" s="118"/>
      <c r="AD98" s="118"/>
      <c r="AE98" s="118"/>
      <c r="AF98" s="118"/>
      <c r="AG98" s="118"/>
      <c r="AH98" s="118"/>
      <c r="AL98" s="52">
        <f>IF(AND(ISBLANK(D98),ISBLANK(F98)),1,2)</f>
        <v>1</v>
      </c>
      <c r="AM98" s="52">
        <f>IF(ISBLANK(F98),1,2)</f>
        <v>1</v>
      </c>
      <c r="AN98" s="52">
        <f>IF(ISBLANK(D98),1,2)</f>
        <v>1</v>
      </c>
      <c r="AO98" s="4"/>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row>
    <row r="99" spans="2:76" ht="4.95" customHeight="1" x14ac:dyDescent="0.3">
      <c r="H99" s="3"/>
      <c r="AO99" s="4"/>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row>
    <row r="100" spans="2:76" ht="15" customHeight="1" x14ac:dyDescent="0.3">
      <c r="D100" s="16"/>
      <c r="F100" s="16"/>
      <c r="H100" s="4" t="s">
        <v>210</v>
      </c>
      <c r="X100" s="113"/>
      <c r="Y100" s="113"/>
      <c r="AB100" s="118"/>
      <c r="AC100" s="118"/>
      <c r="AD100" s="118"/>
      <c r="AE100" s="118"/>
      <c r="AF100" s="118"/>
      <c r="AG100" s="118"/>
      <c r="AH100" s="118"/>
      <c r="AL100" s="52">
        <f>IF(AND(ISBLANK(D100),ISBLANK(F100)),1,2)</f>
        <v>1</v>
      </c>
      <c r="AM100" s="52">
        <f>IF(ISBLANK(F100),1,2)</f>
        <v>1</v>
      </c>
      <c r="AN100" s="52">
        <f>IF(ISBLANK(D100),1,2)</f>
        <v>1</v>
      </c>
      <c r="AO100" s="4"/>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row>
    <row r="101" spans="2:76" ht="15" customHeight="1" x14ac:dyDescent="0.3">
      <c r="AO101" s="4"/>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row>
    <row r="102" spans="2:76" ht="15" customHeight="1" x14ac:dyDescent="0.3">
      <c r="B102" s="1" t="s">
        <v>51</v>
      </c>
      <c r="AD102" s="2"/>
      <c r="AE102" s="6"/>
      <c r="AF102" s="6"/>
      <c r="AG102" s="6"/>
      <c r="AH102" s="6"/>
      <c r="AI102" s="6"/>
      <c r="AJ102" s="6"/>
      <c r="AO102" s="4"/>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row>
    <row r="103" spans="2:76" ht="15" customHeight="1" x14ac:dyDescent="0.3">
      <c r="E103" s="2" t="s">
        <v>97</v>
      </c>
      <c r="F103" s="111"/>
      <c r="G103" s="111"/>
      <c r="H103" s="111"/>
      <c r="I103" s="111"/>
      <c r="J103" s="111"/>
      <c r="K103" s="111"/>
      <c r="L103" s="111"/>
      <c r="M103" s="111"/>
      <c r="N103" s="111"/>
      <c r="O103" s="111"/>
      <c r="P103" s="111"/>
      <c r="Q103" s="111"/>
      <c r="R103" s="111"/>
      <c r="S103" s="111"/>
      <c r="T103" s="111"/>
      <c r="U103" s="111"/>
      <c r="AD103" s="2"/>
      <c r="AE103" s="6"/>
      <c r="AF103" s="6"/>
      <c r="AG103" s="6"/>
      <c r="AH103" s="6"/>
      <c r="AI103" s="6"/>
      <c r="AJ103" s="6"/>
      <c r="AO103" s="4"/>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row>
    <row r="104" spans="2:76" ht="15" customHeight="1" x14ac:dyDescent="0.3">
      <c r="E104" s="2" t="s">
        <v>54</v>
      </c>
      <c r="F104" s="110"/>
      <c r="G104" s="110"/>
      <c r="H104" s="110"/>
      <c r="I104" s="110"/>
      <c r="J104" s="110"/>
      <c r="K104" s="110"/>
      <c r="L104" s="110"/>
      <c r="M104" s="110"/>
      <c r="N104" s="110"/>
      <c r="O104" s="110"/>
      <c r="P104" s="110"/>
      <c r="Q104" s="110"/>
      <c r="R104" s="110"/>
      <c r="S104" s="110"/>
      <c r="T104" s="110"/>
      <c r="U104" s="110"/>
      <c r="AD104" s="2"/>
      <c r="AE104" s="6"/>
      <c r="AF104" s="6"/>
      <c r="AG104" s="6"/>
      <c r="AH104" s="6"/>
      <c r="AI104" s="6"/>
      <c r="AJ104" s="6"/>
      <c r="AO104" s="4"/>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row>
    <row r="105" spans="2:76" ht="15" customHeight="1" x14ac:dyDescent="0.3">
      <c r="E105" s="2" t="s">
        <v>161</v>
      </c>
      <c r="F105" s="110"/>
      <c r="G105" s="110"/>
      <c r="H105" s="110"/>
      <c r="I105" s="110"/>
      <c r="J105" s="110"/>
      <c r="K105" s="110"/>
      <c r="L105" s="110"/>
      <c r="M105" s="110"/>
      <c r="N105" s="110"/>
      <c r="O105" s="110"/>
      <c r="P105" s="110"/>
      <c r="Q105" s="110"/>
      <c r="R105" s="110"/>
      <c r="S105" s="110"/>
      <c r="T105" s="110"/>
      <c r="U105" s="110"/>
      <c r="X105" s="2" t="s">
        <v>57</v>
      </c>
      <c r="Y105" s="113"/>
      <c r="Z105" s="113"/>
      <c r="AA105" s="113"/>
      <c r="AB105" s="113"/>
      <c r="AD105" s="2"/>
      <c r="AF105" s="2" t="s">
        <v>58</v>
      </c>
      <c r="AG105" s="113"/>
      <c r="AH105" s="113"/>
      <c r="AI105" s="113"/>
      <c r="AJ105" s="113"/>
      <c r="AO105" s="4"/>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row>
    <row r="106" spans="2:76" ht="15" customHeight="1" x14ac:dyDescent="0.3">
      <c r="E106" s="2" t="s">
        <v>199</v>
      </c>
      <c r="F106" s="110"/>
      <c r="G106" s="110"/>
      <c r="H106" s="110"/>
      <c r="I106" s="110"/>
      <c r="J106" s="110"/>
      <c r="K106" s="110"/>
      <c r="L106" s="110"/>
      <c r="M106" s="110"/>
      <c r="N106" s="110"/>
      <c r="O106" s="110"/>
      <c r="P106" s="110"/>
      <c r="Q106" s="110"/>
      <c r="R106" s="110"/>
      <c r="S106" s="110"/>
      <c r="T106" s="110"/>
      <c r="U106" s="110"/>
      <c r="AD106" s="2" t="s">
        <v>60</v>
      </c>
      <c r="AE106" s="111"/>
      <c r="AF106" s="111"/>
      <c r="AG106" s="111"/>
      <c r="AH106" s="111"/>
      <c r="AI106" s="111"/>
      <c r="AJ106" s="111"/>
      <c r="AO106" s="4"/>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row>
    <row r="107" spans="2:76" ht="15" customHeight="1" x14ac:dyDescent="0.3">
      <c r="E107" s="2" t="s">
        <v>55</v>
      </c>
      <c r="F107" s="110"/>
      <c r="G107" s="110"/>
      <c r="H107" s="110"/>
      <c r="I107" s="110"/>
      <c r="J107" s="110"/>
      <c r="K107" s="110"/>
      <c r="L107" s="110"/>
      <c r="M107" s="110"/>
      <c r="N107" s="110"/>
      <c r="O107" s="110"/>
      <c r="P107" s="110"/>
      <c r="Q107" s="110"/>
      <c r="R107" s="110"/>
      <c r="S107" s="110"/>
      <c r="T107" s="110"/>
      <c r="U107" s="110"/>
      <c r="AD107" s="2" t="s">
        <v>59</v>
      </c>
      <c r="AE107" s="112"/>
      <c r="AF107" s="112"/>
      <c r="AG107" s="112"/>
      <c r="AH107" s="112"/>
      <c r="AI107" s="112"/>
      <c r="AJ107" s="112"/>
      <c r="AO107" s="4"/>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row>
    <row r="108" spans="2:76" ht="15" customHeight="1" x14ac:dyDescent="0.3">
      <c r="B108" s="2"/>
      <c r="V108" s="19"/>
      <c r="W108" s="19"/>
      <c r="X108" s="7"/>
      <c r="Y108" s="7"/>
      <c r="Z108" s="7"/>
      <c r="AA108" s="7"/>
      <c r="AB108" s="7"/>
      <c r="AC108" s="7"/>
      <c r="AD108" s="7"/>
      <c r="AE108" s="7"/>
      <c r="AF108" s="7"/>
      <c r="AG108" s="7"/>
      <c r="AH108" s="7"/>
      <c r="AI108" s="7"/>
      <c r="AJ108" s="7"/>
      <c r="AO108" s="4"/>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row>
    <row r="109" spans="2:76" ht="15" customHeight="1" x14ac:dyDescent="0.3">
      <c r="B109" s="1" t="s">
        <v>144</v>
      </c>
      <c r="AD109" s="16"/>
      <c r="AE109" s="4" t="s">
        <v>52</v>
      </c>
      <c r="AF109" s="6"/>
      <c r="AG109" s="6"/>
      <c r="AH109" s="6"/>
      <c r="AI109" s="6"/>
      <c r="AJ109" s="6"/>
      <c r="AL109" s="52">
        <f>IF(AND(ISBLANK(F110),ISBLANK(F111),ISBLANK(F112),ISBLANK(F113),ISBLANK(F114),ISBLANK(Y112),ISBLANK(AG112),ISBLANK(AE114)),1,2)</f>
        <v>1</v>
      </c>
      <c r="AM109" s="52">
        <f>IF(ISBLANK(AD109),1,2)</f>
        <v>1</v>
      </c>
      <c r="AO109" s="4"/>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row>
    <row r="110" spans="2:76" ht="15" customHeight="1" x14ac:dyDescent="0.3">
      <c r="E110" s="2" t="s">
        <v>56</v>
      </c>
      <c r="F110" s="111"/>
      <c r="G110" s="111"/>
      <c r="H110" s="111"/>
      <c r="I110" s="111"/>
      <c r="J110" s="111"/>
      <c r="K110" s="111"/>
      <c r="L110" s="111"/>
      <c r="M110" s="111"/>
      <c r="N110" s="111"/>
      <c r="O110" s="111"/>
      <c r="P110" s="111"/>
      <c r="Q110" s="111"/>
      <c r="R110" s="111"/>
      <c r="S110" s="111"/>
      <c r="T110" s="111"/>
      <c r="U110" s="111"/>
      <c r="AD110" s="2"/>
      <c r="AE110" s="6"/>
      <c r="AF110" s="6"/>
      <c r="AG110" s="6"/>
      <c r="AH110" s="6"/>
      <c r="AI110" s="6"/>
      <c r="AJ110" s="6"/>
      <c r="AO110" s="4"/>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row>
    <row r="111" spans="2:76" ht="15" customHeight="1" x14ac:dyDescent="0.3">
      <c r="E111" s="2" t="s">
        <v>54</v>
      </c>
      <c r="F111" s="110"/>
      <c r="G111" s="110"/>
      <c r="H111" s="110"/>
      <c r="I111" s="110"/>
      <c r="J111" s="110"/>
      <c r="K111" s="110"/>
      <c r="L111" s="110"/>
      <c r="M111" s="110"/>
      <c r="N111" s="110"/>
      <c r="O111" s="110"/>
      <c r="P111" s="110"/>
      <c r="Q111" s="110"/>
      <c r="R111" s="110"/>
      <c r="S111" s="110"/>
      <c r="T111" s="110"/>
      <c r="U111" s="110"/>
      <c r="AD111" s="2"/>
      <c r="AE111" s="6"/>
      <c r="AF111" s="6"/>
      <c r="AG111" s="6"/>
      <c r="AH111" s="6"/>
      <c r="AI111" s="6"/>
      <c r="AJ111" s="6"/>
      <c r="AO111" s="4"/>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row>
    <row r="112" spans="2:76" ht="15" customHeight="1" x14ac:dyDescent="0.3">
      <c r="E112" s="2" t="s">
        <v>161</v>
      </c>
      <c r="F112" s="110"/>
      <c r="G112" s="110"/>
      <c r="H112" s="110"/>
      <c r="I112" s="110"/>
      <c r="J112" s="110"/>
      <c r="K112" s="110"/>
      <c r="L112" s="110"/>
      <c r="M112" s="110"/>
      <c r="N112" s="110"/>
      <c r="O112" s="110"/>
      <c r="P112" s="110"/>
      <c r="Q112" s="110"/>
      <c r="R112" s="110"/>
      <c r="S112" s="110"/>
      <c r="T112" s="110"/>
      <c r="U112" s="110"/>
      <c r="X112" s="2" t="s">
        <v>57</v>
      </c>
      <c r="Y112" s="113"/>
      <c r="Z112" s="113"/>
      <c r="AA112" s="113"/>
      <c r="AB112" s="113"/>
      <c r="AD112" s="2"/>
      <c r="AF112" s="2" t="s">
        <v>58</v>
      </c>
      <c r="AG112" s="113"/>
      <c r="AH112" s="113"/>
      <c r="AI112" s="113"/>
      <c r="AJ112" s="113"/>
      <c r="AO112" s="4"/>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row>
    <row r="113" spans="2:76" ht="15" customHeight="1" x14ac:dyDescent="0.3">
      <c r="E113" s="2" t="s">
        <v>199</v>
      </c>
      <c r="F113" s="111"/>
      <c r="G113" s="111"/>
      <c r="H113" s="111"/>
      <c r="I113" s="111"/>
      <c r="J113" s="111"/>
      <c r="K113" s="111"/>
      <c r="L113" s="111"/>
      <c r="M113" s="111"/>
      <c r="N113" s="111"/>
      <c r="O113" s="111"/>
      <c r="P113" s="111"/>
      <c r="Q113" s="111"/>
      <c r="R113" s="111"/>
      <c r="S113" s="111"/>
      <c r="T113" s="111"/>
      <c r="U113" s="111"/>
      <c r="AD113" s="2" t="s">
        <v>60</v>
      </c>
      <c r="AE113" s="111"/>
      <c r="AF113" s="111"/>
      <c r="AG113" s="111"/>
      <c r="AH113" s="111"/>
      <c r="AI113" s="111"/>
      <c r="AJ113" s="111"/>
      <c r="AO113" s="4"/>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row>
    <row r="114" spans="2:76" ht="15" customHeight="1" x14ac:dyDescent="0.3">
      <c r="E114" s="2" t="s">
        <v>55</v>
      </c>
      <c r="F114" s="110"/>
      <c r="G114" s="110"/>
      <c r="H114" s="110"/>
      <c r="I114" s="110"/>
      <c r="J114" s="110"/>
      <c r="K114" s="110"/>
      <c r="L114" s="110"/>
      <c r="M114" s="110"/>
      <c r="N114" s="110"/>
      <c r="O114" s="110"/>
      <c r="P114" s="110"/>
      <c r="Q114" s="110"/>
      <c r="R114" s="110"/>
      <c r="S114" s="110"/>
      <c r="T114" s="110"/>
      <c r="U114" s="110"/>
      <c r="AD114" s="2" t="s">
        <v>59</v>
      </c>
      <c r="AE114" s="136"/>
      <c r="AF114" s="136"/>
      <c r="AG114" s="136"/>
      <c r="AH114" s="136"/>
      <c r="AI114" s="136"/>
      <c r="AJ114" s="136"/>
      <c r="AO114" s="4"/>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row>
    <row r="115" spans="2:76" ht="15" customHeight="1" x14ac:dyDescent="0.3">
      <c r="AO115" s="4"/>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row>
    <row r="116" spans="2:76" ht="15" customHeight="1" x14ac:dyDescent="0.3">
      <c r="AO116" s="4"/>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row>
    <row r="117" spans="2:76" ht="15" customHeight="1" x14ac:dyDescent="0.3">
      <c r="B117" s="131">
        <f>Tables!$F$13</f>
        <v>45931</v>
      </c>
      <c r="C117" s="131"/>
      <c r="D117" s="131"/>
      <c r="E117" s="131"/>
      <c r="F117" s="131"/>
      <c r="G117" s="131"/>
      <c r="H117" s="131"/>
      <c r="R117" s="129" t="s">
        <v>109</v>
      </c>
      <c r="S117" s="129"/>
      <c r="T117" s="129"/>
      <c r="U117" s="129"/>
      <c r="AO117" s="4"/>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row>
    <row r="118" spans="2:76" ht="15" customHeight="1" x14ac:dyDescent="0.3">
      <c r="D118" s="2" t="s">
        <v>53</v>
      </c>
      <c r="E118" s="130">
        <f>$E$7</f>
        <v>0</v>
      </c>
      <c r="F118" s="130"/>
      <c r="G118" s="130"/>
      <c r="H118" s="130"/>
      <c r="I118" s="130"/>
      <c r="J118" s="130"/>
      <c r="K118" s="130"/>
      <c r="L118" s="130"/>
      <c r="M118" s="130"/>
      <c r="N118" s="130"/>
      <c r="O118" s="130"/>
      <c r="P118" s="130"/>
      <c r="Q118" s="130"/>
      <c r="R118" s="130"/>
      <c r="S118" s="130"/>
      <c r="T118" s="130"/>
      <c r="U118" s="130"/>
      <c r="V118" s="130"/>
      <c r="W118" s="130"/>
      <c r="X118" s="130"/>
      <c r="Y118" s="130"/>
      <c r="AD118" s="2" t="s">
        <v>72</v>
      </c>
      <c r="AE118" s="139">
        <f>$AE$7</f>
        <v>0</v>
      </c>
      <c r="AF118" s="138"/>
      <c r="AG118" s="138"/>
      <c r="AH118" s="138"/>
      <c r="AI118" s="138"/>
      <c r="AJ118" s="138"/>
      <c r="AO118" s="4"/>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row>
    <row r="119" spans="2:76" ht="15" customHeight="1" x14ac:dyDescent="0.3">
      <c r="AD119" s="2" t="s">
        <v>73</v>
      </c>
      <c r="AE119" s="138">
        <f>$AE$8</f>
        <v>0</v>
      </c>
      <c r="AF119" s="138"/>
      <c r="AG119" s="138"/>
      <c r="AH119" s="138"/>
      <c r="AI119" s="138"/>
      <c r="AJ119" s="138"/>
      <c r="AO119" s="4"/>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row>
    <row r="120" spans="2:76" ht="15" customHeight="1" x14ac:dyDescent="0.3">
      <c r="B120" s="1" t="s">
        <v>143</v>
      </c>
      <c r="C120" s="1"/>
      <c r="D120" s="1"/>
      <c r="AO120" s="4"/>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row>
    <row r="121" spans="2:76" ht="4.95" customHeight="1" x14ac:dyDescent="0.3">
      <c r="B121" s="1"/>
      <c r="C121" s="1"/>
      <c r="D121" s="1"/>
      <c r="AO121" s="4"/>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row>
    <row r="122" spans="2:76" ht="15" customHeight="1" x14ac:dyDescent="0.3">
      <c r="B122" s="4" t="s">
        <v>251</v>
      </c>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O122" s="4"/>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row>
    <row r="123" spans="2:76" ht="4.95" customHeight="1" x14ac:dyDescent="0.3">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O123" s="4"/>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row>
    <row r="124" spans="2:76" ht="15" customHeight="1" x14ac:dyDescent="0.3">
      <c r="B124" s="27"/>
      <c r="C124" s="1"/>
      <c r="D124" s="40" t="str">
        <f>"Is being properly maintained in accordance with the "&amp;Tables!F23&amp;"'s requirements and functioning as it was designed."</f>
        <v>Is being properly maintained in accordance with the City's requirements and functioning as it was designed.</v>
      </c>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L124" s="52">
        <f>IF(AND(ISBLANK(B124),ISBLANK(B126),ISBLANK(B128)),1,2)</f>
        <v>1</v>
      </c>
      <c r="AO124" s="4"/>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row>
    <row r="125" spans="2:76" ht="4.95" customHeight="1" x14ac:dyDescent="0.3">
      <c r="B125" s="1"/>
      <c r="C125" s="1"/>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O125" s="4"/>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row>
    <row r="126" spans="2:76" ht="15" customHeight="1" x14ac:dyDescent="0.3">
      <c r="B126" s="27"/>
      <c r="C126" s="1"/>
      <c r="D126" s="140" t="s">
        <v>252</v>
      </c>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O126" s="4"/>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row>
    <row r="127" spans="2:76" ht="15" customHeight="1" x14ac:dyDescent="0.3">
      <c r="B127" s="1"/>
      <c r="C127" s="1"/>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O127" s="4"/>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row>
    <row r="128" spans="2:76" ht="15" customHeight="1" x14ac:dyDescent="0.3">
      <c r="B128" s="27"/>
      <c r="C128" s="1"/>
      <c r="D128" s="43" t="s">
        <v>175</v>
      </c>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O128" s="4"/>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row>
    <row r="129" spans="2:76" ht="15" customHeight="1" x14ac:dyDescent="0.3">
      <c r="B129" s="1"/>
      <c r="C129" s="1"/>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O129" s="4"/>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row>
    <row r="130" spans="2:76" ht="15" customHeight="1" x14ac:dyDescent="0.3">
      <c r="D130" s="2" t="s">
        <v>97</v>
      </c>
      <c r="E130" s="111"/>
      <c r="F130" s="111"/>
      <c r="G130" s="111"/>
      <c r="H130" s="111"/>
      <c r="I130" s="111"/>
      <c r="J130" s="111"/>
      <c r="K130" s="111"/>
      <c r="L130" s="111"/>
      <c r="M130" s="111"/>
      <c r="N130" s="111"/>
      <c r="O130" s="111"/>
      <c r="P130" s="111"/>
      <c r="Q130" s="111"/>
      <c r="R130" s="111"/>
      <c r="S130" s="111"/>
      <c r="T130" s="111"/>
      <c r="U130" s="111"/>
      <c r="V130" s="111"/>
      <c r="Y130" s="14" t="s">
        <v>130</v>
      </c>
      <c r="AO130" s="4"/>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row>
    <row r="131" spans="2:76" ht="15" customHeight="1" x14ac:dyDescent="0.3">
      <c r="D131" s="2" t="s">
        <v>53</v>
      </c>
      <c r="E131" s="110"/>
      <c r="F131" s="110"/>
      <c r="G131" s="110"/>
      <c r="H131" s="110"/>
      <c r="I131" s="110"/>
      <c r="J131" s="110"/>
      <c r="K131" s="110"/>
      <c r="L131" s="110"/>
      <c r="M131" s="110"/>
      <c r="N131" s="110"/>
      <c r="O131" s="110"/>
      <c r="P131" s="110"/>
      <c r="Q131" s="110"/>
      <c r="R131" s="110"/>
      <c r="S131" s="110"/>
      <c r="T131" s="110"/>
      <c r="U131" s="110"/>
      <c r="V131" s="110"/>
      <c r="Z131" s="143"/>
      <c r="AA131" s="143"/>
      <c r="AB131" s="143"/>
      <c r="AC131" s="143"/>
      <c r="AD131" s="143"/>
      <c r="AE131" s="143"/>
      <c r="AF131" s="143"/>
      <c r="AG131" s="143"/>
      <c r="AH131" s="143"/>
      <c r="AI131" s="143"/>
      <c r="AJ131" s="143"/>
      <c r="AL131" s="52">
        <f>IF(ISBLANK(Z131),1,2)</f>
        <v>1</v>
      </c>
      <c r="AO131" s="4"/>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row>
    <row r="132" spans="2:76" ht="15" customHeight="1" x14ac:dyDescent="0.3">
      <c r="D132" s="2" t="s">
        <v>54</v>
      </c>
      <c r="E132" s="110"/>
      <c r="F132" s="110"/>
      <c r="G132" s="110"/>
      <c r="H132" s="110"/>
      <c r="I132" s="110"/>
      <c r="J132" s="110"/>
      <c r="K132" s="110"/>
      <c r="L132" s="110"/>
      <c r="M132" s="110"/>
      <c r="N132" s="26"/>
      <c r="O132" s="26"/>
      <c r="P132" s="26"/>
      <c r="Q132" s="57" t="s">
        <v>57</v>
      </c>
      <c r="R132" s="110"/>
      <c r="S132" s="110"/>
      <c r="T132" s="110"/>
      <c r="U132" s="110"/>
      <c r="V132" s="110"/>
      <c r="Y132" s="41"/>
      <c r="Z132" s="144"/>
      <c r="AA132" s="144"/>
      <c r="AB132" s="144"/>
      <c r="AC132" s="144"/>
      <c r="AD132" s="144"/>
      <c r="AE132" s="144"/>
      <c r="AF132" s="144"/>
      <c r="AG132" s="144"/>
      <c r="AH132" s="144"/>
      <c r="AI132" s="144"/>
      <c r="AJ132" s="144"/>
      <c r="AO132" s="4"/>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row>
    <row r="133" spans="2:76" ht="15" customHeight="1" x14ac:dyDescent="0.3">
      <c r="D133" s="2" t="s">
        <v>161</v>
      </c>
      <c r="E133" s="110"/>
      <c r="F133" s="110"/>
      <c r="G133" s="110"/>
      <c r="H133" s="110"/>
      <c r="I133" s="110"/>
      <c r="J133" s="110"/>
      <c r="K133" s="110"/>
      <c r="L133" s="110"/>
      <c r="M133" s="110"/>
      <c r="Q133" s="2" t="s">
        <v>58</v>
      </c>
      <c r="R133" s="110"/>
      <c r="S133" s="110"/>
      <c r="T133" s="110"/>
      <c r="U133" s="110"/>
      <c r="V133" s="110"/>
      <c r="Y133" s="4" t="s">
        <v>131</v>
      </c>
      <c r="AO133" s="4"/>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row>
    <row r="134" spans="2:76" ht="15" customHeight="1" x14ac:dyDescent="0.3">
      <c r="C134" s="28"/>
      <c r="D134" s="2" t="s">
        <v>55</v>
      </c>
      <c r="E134" s="161"/>
      <c r="F134" s="161"/>
      <c r="G134" s="161"/>
      <c r="H134" s="161"/>
      <c r="I134" s="161"/>
      <c r="J134" s="161"/>
      <c r="K134" s="161"/>
      <c r="L134" s="161"/>
      <c r="M134" s="161"/>
      <c r="N134" s="141"/>
      <c r="O134" s="141"/>
      <c r="P134" s="141"/>
      <c r="Q134" s="141"/>
      <c r="R134" s="161"/>
      <c r="S134" s="161"/>
      <c r="T134" s="161"/>
      <c r="U134" s="161"/>
      <c r="V134" s="161"/>
      <c r="W134" s="28"/>
      <c r="X134" s="28"/>
      <c r="Z134" s="142" t="str">
        <f>IF(ISBLANK(Z131),"Type?",VLOOKUP(Z131,T_Registration[#All],2))</f>
        <v>Type?</v>
      </c>
      <c r="AA134" s="142"/>
      <c r="AB134" s="142"/>
      <c r="AC134" s="142"/>
      <c r="AD134" s="142"/>
      <c r="AE134" s="111"/>
      <c r="AF134" s="111"/>
      <c r="AG134" s="111"/>
      <c r="AH134" s="111"/>
      <c r="AI134" s="111"/>
      <c r="AJ134" s="111"/>
      <c r="AO134" s="4"/>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row>
    <row r="135" spans="2:76" ht="15" customHeight="1" x14ac:dyDescent="0.3">
      <c r="D135" s="2" t="s">
        <v>59</v>
      </c>
      <c r="E135" s="136"/>
      <c r="F135" s="136"/>
      <c r="G135" s="136"/>
      <c r="H135" s="136"/>
      <c r="I135" s="136"/>
      <c r="U135" s="19"/>
      <c r="V135" s="19"/>
      <c r="AO135" s="4"/>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row>
    <row r="136" spans="2:76" ht="15" customHeight="1" x14ac:dyDescent="0.3">
      <c r="D136" s="2"/>
      <c r="AO136" s="4"/>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row>
    <row r="137" spans="2:76" ht="15" customHeight="1" x14ac:dyDescent="0.3">
      <c r="D137" s="2" t="s">
        <v>98</v>
      </c>
      <c r="E137" s="39"/>
      <c r="F137" s="39"/>
      <c r="G137" s="39"/>
      <c r="H137" s="39"/>
      <c r="I137" s="39"/>
      <c r="J137" s="39"/>
      <c r="K137" s="39"/>
      <c r="L137" s="39"/>
      <c r="M137" s="39"/>
      <c r="N137" s="39"/>
      <c r="O137" s="39"/>
      <c r="P137" s="39"/>
      <c r="Q137" s="39"/>
      <c r="R137" s="39"/>
      <c r="S137" s="39"/>
      <c r="T137" s="39"/>
      <c r="U137" s="39"/>
      <c r="V137" s="39"/>
      <c r="Y137" s="2" t="s">
        <v>8</v>
      </c>
      <c r="Z137" s="160"/>
      <c r="AA137" s="160"/>
      <c r="AB137" s="160"/>
      <c r="AC137" s="160"/>
      <c r="AD137" s="160"/>
      <c r="AE137" s="160"/>
      <c r="AF137" s="6"/>
      <c r="AG137" s="6"/>
      <c r="AO137" s="4"/>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row>
    <row r="138" spans="2:76" ht="15" customHeight="1" x14ac:dyDescent="0.3">
      <c r="D138" s="2"/>
      <c r="Z138" s="6"/>
      <c r="AA138" s="6"/>
      <c r="AB138" s="6"/>
      <c r="AC138" s="6"/>
      <c r="AD138" s="6"/>
      <c r="AE138" s="6"/>
      <c r="AF138" s="6"/>
      <c r="AG138" s="6"/>
      <c r="AO138" s="4"/>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row>
    <row r="139" spans="2:76" ht="15" customHeight="1" x14ac:dyDescent="0.3">
      <c r="D139" s="2"/>
      <c r="Z139" s="6"/>
      <c r="AA139" s="6"/>
      <c r="AB139" s="6"/>
      <c r="AC139" s="6"/>
      <c r="AD139" s="6"/>
      <c r="AE139" s="6"/>
      <c r="AF139" s="6"/>
      <c r="AG139" s="6"/>
      <c r="AO139" s="4"/>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row>
    <row r="140" spans="2:76" ht="15" customHeight="1" x14ac:dyDescent="0.3">
      <c r="D140" s="2"/>
      <c r="Z140" s="6"/>
      <c r="AA140" s="6"/>
      <c r="AB140" s="6"/>
      <c r="AC140" s="6"/>
      <c r="AD140" s="6"/>
      <c r="AE140" s="6"/>
      <c r="AF140" s="6"/>
      <c r="AG140" s="6"/>
      <c r="AO140" s="4"/>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row>
    <row r="141" spans="2:76" ht="15" customHeight="1" x14ac:dyDescent="0.3">
      <c r="D141" s="2"/>
      <c r="Z141" s="6"/>
      <c r="AA141" s="6"/>
      <c r="AB141" s="6"/>
      <c r="AC141" s="6"/>
      <c r="AD141" s="6"/>
      <c r="AE141" s="6"/>
      <c r="AF141" s="6"/>
      <c r="AG141" s="6"/>
      <c r="AO141" s="4"/>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row>
    <row r="142" spans="2:76" ht="15" customHeight="1" x14ac:dyDescent="0.3">
      <c r="D142" s="2"/>
      <c r="Z142" s="6"/>
      <c r="AA142" s="6"/>
      <c r="AB142" s="6"/>
      <c r="AC142" s="6"/>
      <c r="AD142" s="6"/>
      <c r="AE142" s="6"/>
      <c r="AF142" s="6"/>
      <c r="AG142" s="6"/>
      <c r="AO142" s="4"/>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row>
    <row r="143" spans="2:76" ht="15" customHeight="1" x14ac:dyDescent="0.3">
      <c r="D143" s="2"/>
      <c r="Z143" s="6"/>
      <c r="AA143" s="6"/>
      <c r="AB143" s="6"/>
      <c r="AC143" s="6"/>
      <c r="AD143" s="6"/>
      <c r="AE143" s="6"/>
      <c r="AF143" s="6"/>
      <c r="AG143" s="6"/>
      <c r="AO143" s="4"/>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row>
    <row r="144" spans="2:76" ht="15" customHeight="1" x14ac:dyDescent="0.3">
      <c r="D144" s="2"/>
      <c r="Z144" s="6"/>
      <c r="AA144" s="6"/>
      <c r="AB144" s="6"/>
      <c r="AC144" s="6"/>
      <c r="AD144" s="6"/>
      <c r="AE144" s="6"/>
      <c r="AF144" s="6"/>
      <c r="AG144" s="6"/>
      <c r="AO144" s="4"/>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row>
    <row r="145" spans="4:76" ht="15" customHeight="1" x14ac:dyDescent="0.3">
      <c r="D145" s="2"/>
      <c r="Z145" s="6"/>
      <c r="AA145" s="6"/>
      <c r="AB145" s="6"/>
      <c r="AC145" s="6"/>
      <c r="AD145" s="6"/>
      <c r="AE145" s="6"/>
      <c r="AF145" s="6"/>
      <c r="AG145" s="6"/>
      <c r="AO145" s="4"/>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row>
    <row r="146" spans="4:76" ht="15" customHeight="1" x14ac:dyDescent="0.3">
      <c r="D146" s="2"/>
      <c r="Z146" s="6"/>
      <c r="AA146" s="6"/>
      <c r="AB146" s="6"/>
      <c r="AC146" s="6"/>
      <c r="AD146" s="6"/>
      <c r="AE146" s="6"/>
      <c r="AF146" s="6"/>
      <c r="AG146" s="6"/>
      <c r="AO146" s="4"/>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row>
    <row r="147" spans="4:76" ht="15" customHeight="1" x14ac:dyDescent="0.3">
      <c r="D147" s="2"/>
      <c r="Z147" s="6"/>
      <c r="AA147" s="6"/>
      <c r="AB147" s="6"/>
      <c r="AC147" s="6"/>
      <c r="AD147" s="6"/>
      <c r="AE147" s="6"/>
      <c r="AF147" s="6"/>
      <c r="AG147" s="6"/>
      <c r="AO147" s="4"/>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row>
    <row r="148" spans="4:76" ht="15" customHeight="1" x14ac:dyDescent="0.3">
      <c r="D148" s="2"/>
      <c r="Z148" s="6"/>
      <c r="AA148" s="6"/>
      <c r="AB148" s="6"/>
      <c r="AC148" s="6"/>
      <c r="AD148" s="6"/>
      <c r="AE148" s="6"/>
      <c r="AF148" s="6"/>
      <c r="AG148" s="6"/>
      <c r="AO148" s="4"/>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row>
    <row r="149" spans="4:76" ht="15" customHeight="1" x14ac:dyDescent="0.3">
      <c r="D149" s="2"/>
      <c r="Z149" s="6"/>
      <c r="AA149" s="6"/>
      <c r="AB149" s="6"/>
      <c r="AC149" s="6"/>
      <c r="AD149" s="6"/>
      <c r="AE149" s="6"/>
      <c r="AF149" s="6"/>
      <c r="AG149" s="6"/>
      <c r="AO149" s="4"/>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row>
    <row r="150" spans="4:76" ht="15" customHeight="1" x14ac:dyDescent="0.3">
      <c r="D150" s="2"/>
      <c r="Z150" s="6"/>
      <c r="AA150" s="6"/>
      <c r="AB150" s="6"/>
      <c r="AC150" s="6"/>
      <c r="AD150" s="6"/>
      <c r="AE150" s="6"/>
      <c r="AF150" s="6"/>
      <c r="AG150" s="6"/>
      <c r="AO150" s="4"/>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row>
    <row r="151" spans="4:76" ht="15" customHeight="1" x14ac:dyDescent="0.3">
      <c r="D151" s="2"/>
      <c r="Z151" s="6"/>
      <c r="AA151" s="6"/>
      <c r="AB151" s="6"/>
      <c r="AC151" s="6"/>
      <c r="AD151" s="6"/>
      <c r="AE151" s="6"/>
      <c r="AF151" s="6"/>
      <c r="AG151" s="6"/>
      <c r="AO151" s="4"/>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row>
    <row r="152" spans="4:76" ht="15" customHeight="1" x14ac:dyDescent="0.3">
      <c r="D152" s="2"/>
      <c r="Z152" s="6"/>
      <c r="AA152" s="6"/>
      <c r="AB152" s="6"/>
      <c r="AC152" s="6"/>
      <c r="AD152" s="6"/>
      <c r="AE152" s="6"/>
      <c r="AF152" s="6"/>
      <c r="AG152" s="6"/>
      <c r="AO152" s="4"/>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row>
    <row r="153" spans="4:76" ht="15" customHeight="1" x14ac:dyDescent="0.3">
      <c r="D153" s="2"/>
      <c r="Z153" s="6"/>
      <c r="AA153" s="6"/>
      <c r="AB153" s="6"/>
      <c r="AC153" s="6"/>
      <c r="AD153" s="6"/>
      <c r="AE153" s="6"/>
      <c r="AF153" s="6"/>
      <c r="AG153" s="6"/>
      <c r="AO153" s="4"/>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row>
    <row r="154" spans="4:76" ht="15" customHeight="1" x14ac:dyDescent="0.3">
      <c r="D154" s="2"/>
      <c r="Z154" s="6"/>
      <c r="AA154" s="6"/>
      <c r="AB154" s="6"/>
      <c r="AC154" s="6"/>
      <c r="AD154" s="6"/>
      <c r="AE154" s="6"/>
      <c r="AF154" s="6"/>
      <c r="AG154" s="6"/>
      <c r="AO154" s="4"/>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row>
    <row r="155" spans="4:76" ht="15" customHeight="1" x14ac:dyDescent="0.3">
      <c r="D155" s="2"/>
      <c r="Z155" s="6"/>
      <c r="AA155" s="6"/>
      <c r="AB155" s="6"/>
      <c r="AC155" s="6"/>
      <c r="AD155" s="6"/>
      <c r="AE155" s="6"/>
      <c r="AF155" s="6"/>
      <c r="AG155" s="6"/>
      <c r="AO155" s="4"/>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row>
    <row r="156" spans="4:76" ht="15" customHeight="1" x14ac:dyDescent="0.3">
      <c r="D156" s="2"/>
      <c r="Z156" s="6"/>
      <c r="AA156" s="6"/>
      <c r="AB156" s="6"/>
      <c r="AC156" s="6"/>
      <c r="AD156" s="6"/>
      <c r="AE156" s="6"/>
      <c r="AF156" s="6"/>
      <c r="AG156" s="6"/>
      <c r="AO156" s="4"/>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row>
    <row r="157" spans="4:76" ht="15" customHeight="1" x14ac:dyDescent="0.3">
      <c r="D157" s="2"/>
      <c r="Z157" s="6"/>
      <c r="AA157" s="6"/>
      <c r="AB157" s="6"/>
      <c r="AC157" s="6"/>
      <c r="AD157" s="6"/>
      <c r="AE157" s="6"/>
      <c r="AF157" s="6"/>
      <c r="AG157" s="6"/>
      <c r="AO157" s="4"/>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row>
    <row r="158" spans="4:76" ht="15" customHeight="1" x14ac:dyDescent="0.3">
      <c r="D158" s="2"/>
      <c r="Z158" s="6"/>
      <c r="AA158" s="6"/>
      <c r="AB158" s="6"/>
      <c r="AC158" s="6"/>
      <c r="AD158" s="6"/>
      <c r="AE158" s="6"/>
      <c r="AF158" s="6"/>
      <c r="AG158" s="6"/>
      <c r="AO158" s="4"/>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row>
    <row r="159" spans="4:76" ht="15" customHeight="1" x14ac:dyDescent="0.3">
      <c r="D159" s="2"/>
      <c r="Z159" s="6"/>
      <c r="AA159" s="6"/>
      <c r="AB159" s="6"/>
      <c r="AC159" s="6"/>
      <c r="AD159" s="6"/>
      <c r="AE159" s="6"/>
      <c r="AF159" s="6"/>
      <c r="AG159" s="6"/>
      <c r="AO159" s="4"/>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row>
    <row r="160" spans="4:76" ht="15" customHeight="1" x14ac:dyDescent="0.3">
      <c r="D160" s="2"/>
      <c r="Z160" s="6"/>
      <c r="AA160" s="6"/>
      <c r="AB160" s="6"/>
      <c r="AC160" s="6"/>
      <c r="AD160" s="6"/>
      <c r="AE160" s="6"/>
      <c r="AF160" s="6"/>
      <c r="AG160" s="6"/>
      <c r="AO160" s="4"/>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row>
    <row r="161" spans="2:76" ht="15" customHeight="1" x14ac:dyDescent="0.3">
      <c r="AO161" s="4"/>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row>
    <row r="162" spans="2:76" ht="15" customHeight="1" x14ac:dyDescent="0.3">
      <c r="B162" s="131">
        <f>Tables!$F$13</f>
        <v>45931</v>
      </c>
      <c r="C162" s="131"/>
      <c r="D162" s="131"/>
      <c r="E162" s="131"/>
      <c r="F162" s="131"/>
      <c r="G162" s="131"/>
      <c r="H162" s="131"/>
      <c r="R162" s="129" t="s">
        <v>110</v>
      </c>
      <c r="S162" s="129"/>
      <c r="T162" s="129"/>
      <c r="U162" s="129"/>
      <c r="AO162" s="4"/>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row>
    <row r="163" spans="2:76" ht="15" customHeight="1" x14ac:dyDescent="0.3">
      <c r="AL163" s="6"/>
      <c r="AM163" s="6"/>
      <c r="AN163" s="6"/>
      <c r="AO163" s="4"/>
    </row>
    <row r="164" spans="2:76" ht="19.95" hidden="1" customHeight="1" x14ac:dyDescent="0.3"/>
    <row r="165" spans="2:76" ht="19.95" hidden="1" customHeight="1" x14ac:dyDescent="0.3"/>
    <row r="166" spans="2:76" ht="19.95" hidden="1" customHeight="1" x14ac:dyDescent="0.3"/>
    <row r="167" spans="2:76" ht="19.95" hidden="1" customHeight="1" x14ac:dyDescent="0.3"/>
    <row r="168" spans="2:76" ht="19.95" hidden="1" customHeight="1" x14ac:dyDescent="0.3"/>
    <row r="169" spans="2:76" ht="19.95" hidden="1" customHeight="1" x14ac:dyDescent="0.3"/>
    <row r="170" spans="2:76" ht="19.95" hidden="1" customHeight="1" x14ac:dyDescent="0.3"/>
    <row r="171" spans="2:76" ht="19.95" hidden="1" customHeight="1" x14ac:dyDescent="0.3"/>
    <row r="172" spans="2:76" ht="19.95" hidden="1" customHeight="1" x14ac:dyDescent="0.3"/>
    <row r="173" spans="2:76" ht="19.95" hidden="1" customHeight="1" x14ac:dyDescent="0.3"/>
    <row r="174" spans="2:76" ht="19.95" hidden="1" customHeight="1" x14ac:dyDescent="0.3"/>
    <row r="175" spans="2:76" ht="19.95" hidden="1" customHeight="1" x14ac:dyDescent="0.3"/>
    <row r="176" spans="2:76" ht="19.95" hidden="1" customHeight="1" x14ac:dyDescent="0.3"/>
    <row r="177" ht="19.95" hidden="1" customHeight="1" x14ac:dyDescent="0.3"/>
    <row r="178" ht="19.95" hidden="1" customHeight="1" x14ac:dyDescent="0.3"/>
    <row r="179" ht="19.95" hidden="1" customHeight="1" x14ac:dyDescent="0.3"/>
    <row r="180" ht="19.95" hidden="1" customHeight="1" x14ac:dyDescent="0.3"/>
    <row r="181" ht="19.95" hidden="1" customHeight="1" x14ac:dyDescent="0.3"/>
    <row r="182" ht="19.95" hidden="1" customHeight="1" x14ac:dyDescent="0.3"/>
    <row r="183" ht="19.95" hidden="1" customHeight="1" x14ac:dyDescent="0.3"/>
    <row r="184" ht="19.95" hidden="1" customHeight="1" x14ac:dyDescent="0.3"/>
    <row r="185" ht="19.95" hidden="1" customHeight="1" x14ac:dyDescent="0.3"/>
    <row r="186" ht="19.95" hidden="1" customHeight="1" x14ac:dyDescent="0.3"/>
    <row r="187" ht="19.95" hidden="1" customHeight="1" x14ac:dyDescent="0.3"/>
    <row r="188" ht="19.95" hidden="1" customHeight="1" x14ac:dyDescent="0.3"/>
    <row r="189" ht="19.95" hidden="1" customHeight="1" x14ac:dyDescent="0.3"/>
    <row r="190" ht="19.95" hidden="1" customHeight="1" x14ac:dyDescent="0.3"/>
    <row r="191" ht="19.95" hidden="1" customHeight="1" x14ac:dyDescent="0.3"/>
    <row r="192" ht="19.95" hidden="1" customHeight="1" x14ac:dyDescent="0.3"/>
    <row r="193" ht="19.95" hidden="1" customHeight="1" x14ac:dyDescent="0.3"/>
    <row r="194" ht="19.95" hidden="1" customHeight="1" x14ac:dyDescent="0.3"/>
    <row r="195" ht="19.95" hidden="1" customHeight="1" x14ac:dyDescent="0.3"/>
    <row r="196" ht="19.95" hidden="1" customHeight="1" x14ac:dyDescent="0.3"/>
    <row r="197" ht="19.95" hidden="1" customHeight="1" x14ac:dyDescent="0.3"/>
    <row r="198" ht="19.95" hidden="1" customHeight="1" x14ac:dyDescent="0.3"/>
    <row r="199" ht="19.95" hidden="1" customHeight="1" x14ac:dyDescent="0.3"/>
    <row r="200" ht="19.95" hidden="1" customHeight="1" x14ac:dyDescent="0.3"/>
  </sheetData>
  <sheetProtection algorithmName="SHA-512" hashValue="ttFudKoLGX+XnQeHNXy8k8km6IABCp2Vlabd1A7hfq8foS/uYwqsuJjDJudmO2DdJ2M58cHWdVgbonTw76NBiw==" saltValue="V9RU7kxTmZTvNtWnL1aQdQ==" spinCount="100000" sheet="1" objects="1" scenarios="1" selectLockedCells="1"/>
  <mergeCells count="80">
    <mergeCell ref="AG105:AJ105"/>
    <mergeCell ref="Z137:AE137"/>
    <mergeCell ref="Z134:AD134"/>
    <mergeCell ref="AE134:AJ134"/>
    <mergeCell ref="E131:V131"/>
    <mergeCell ref="Z131:AJ132"/>
    <mergeCell ref="E132:M132"/>
    <mergeCell ref="R132:V132"/>
    <mergeCell ref="E130:V130"/>
    <mergeCell ref="B117:H117"/>
    <mergeCell ref="R117:U117"/>
    <mergeCell ref="E118:Y118"/>
    <mergeCell ref="AE118:AJ118"/>
    <mergeCell ref="AE113:AJ113"/>
    <mergeCell ref="AG112:AJ112"/>
    <mergeCell ref="F113:U113"/>
    <mergeCell ref="B162:H162"/>
    <mergeCell ref="R162:U162"/>
    <mergeCell ref="E133:M133"/>
    <mergeCell ref="R133:V133"/>
    <mergeCell ref="E134:V134"/>
    <mergeCell ref="E135:I135"/>
    <mergeCell ref="F114:U114"/>
    <mergeCell ref="AE114:AJ114"/>
    <mergeCell ref="D126:AJ127"/>
    <mergeCell ref="AE119:AJ119"/>
    <mergeCell ref="F110:U110"/>
    <mergeCell ref="F111:U111"/>
    <mergeCell ref="F112:U112"/>
    <mergeCell ref="Y112:AB112"/>
    <mergeCell ref="AB96:AH96"/>
    <mergeCell ref="X98:Y98"/>
    <mergeCell ref="AB98:AH98"/>
    <mergeCell ref="X100:Y100"/>
    <mergeCell ref="AB100:AH100"/>
    <mergeCell ref="V33:AJ33"/>
    <mergeCell ref="J80:AJ82"/>
    <mergeCell ref="V47:AJ47"/>
    <mergeCell ref="B65:H65"/>
    <mergeCell ref="R65:U65"/>
    <mergeCell ref="E66:Y66"/>
    <mergeCell ref="AE66:AJ66"/>
    <mergeCell ref="AE67:AJ67"/>
    <mergeCell ref="Y58:AB58"/>
    <mergeCell ref="Y60:AB60"/>
    <mergeCell ref="Y71:AB71"/>
    <mergeCell ref="Y73:AB73"/>
    <mergeCell ref="J77:AJ79"/>
    <mergeCell ref="T1:AK4"/>
    <mergeCell ref="BG1:BW4"/>
    <mergeCell ref="AP6:BF7"/>
    <mergeCell ref="AE10:AJ10"/>
    <mergeCell ref="E11:Y11"/>
    <mergeCell ref="AE11:AJ11"/>
    <mergeCell ref="E9:K9"/>
    <mergeCell ref="O9:R9"/>
    <mergeCell ref="W9:Y9"/>
    <mergeCell ref="AE9:AJ9"/>
    <mergeCell ref="E10:Y10"/>
    <mergeCell ref="E7:Y7"/>
    <mergeCell ref="AE7:AJ7"/>
    <mergeCell ref="E8:Y8"/>
    <mergeCell ref="AE8:AJ8"/>
    <mergeCell ref="AD6:AJ6"/>
    <mergeCell ref="F106:U106"/>
    <mergeCell ref="AE106:AJ106"/>
    <mergeCell ref="F107:U107"/>
    <mergeCell ref="AE107:AJ107"/>
    <mergeCell ref="AA37:AJ37"/>
    <mergeCell ref="AB90:AH90"/>
    <mergeCell ref="X92:Y92"/>
    <mergeCell ref="AB92:AH92"/>
    <mergeCell ref="X94:Y94"/>
    <mergeCell ref="AB94:AH94"/>
    <mergeCell ref="X90:Y90"/>
    <mergeCell ref="F103:U103"/>
    <mergeCell ref="F104:U104"/>
    <mergeCell ref="F105:U105"/>
    <mergeCell ref="Y105:AB105"/>
    <mergeCell ref="X96:Y96"/>
  </mergeCells>
  <conditionalFormatting sqref="B124 B126">
    <cfRule type="expression" dxfId="327" priority="56">
      <formula>$AL$124=1</formula>
    </cfRule>
  </conditionalFormatting>
  <conditionalFormatting sqref="C50 R50">
    <cfRule type="expression" dxfId="326" priority="89">
      <formula>$AL$50=1</formula>
    </cfRule>
  </conditionalFormatting>
  <conditionalFormatting sqref="D88 F88">
    <cfRule type="expression" dxfId="325" priority="55">
      <formula>ISBLANK(D88)</formula>
    </cfRule>
  </conditionalFormatting>
  <conditionalFormatting sqref="D90 F90">
    <cfRule type="expression" dxfId="324" priority="54">
      <formula>ISBLANK(D90)</formula>
    </cfRule>
  </conditionalFormatting>
  <conditionalFormatting sqref="D92 F92">
    <cfRule type="expression" dxfId="323" priority="52">
      <formula>ISBLANK(D92)</formula>
    </cfRule>
  </conditionalFormatting>
  <conditionalFormatting sqref="D94 F94">
    <cfRule type="expression" dxfId="322" priority="138">
      <formula>ISBLANK(D94)</formula>
    </cfRule>
  </conditionalFormatting>
  <conditionalFormatting sqref="D96 F96">
    <cfRule type="expression" dxfId="321" priority="21">
      <formula>ISBLANK(D96)</formula>
    </cfRule>
  </conditionalFormatting>
  <conditionalFormatting sqref="D98 F98">
    <cfRule type="expression" dxfId="320" priority="18">
      <formula>ISBLANK(D98)</formula>
    </cfRule>
  </conditionalFormatting>
  <conditionalFormatting sqref="D100 F100">
    <cfRule type="expression" dxfId="319" priority="15">
      <formula>ISBLANK(D100)</formula>
    </cfRule>
  </conditionalFormatting>
  <conditionalFormatting sqref="E9">
    <cfRule type="expression" dxfId="318" priority="28">
      <formula>ISBLANK(E9)</formula>
    </cfRule>
  </conditionalFormatting>
  <conditionalFormatting sqref="E130:E131 E134:E135">
    <cfRule type="expression" dxfId="317" priority="32">
      <formula>ISBLANK(E130)</formula>
    </cfRule>
  </conditionalFormatting>
  <conditionalFormatting sqref="E132:M133 R132:V133">
    <cfRule type="expression" dxfId="316" priority="31">
      <formula>ISBLANK(E132)</formula>
    </cfRule>
  </conditionalFormatting>
  <conditionalFormatting sqref="E7:Y8 E10:Y11 AE11:AJ11">
    <cfRule type="expression" dxfId="315" priority="106">
      <formula>ISBLANK(E7)</formula>
    </cfRule>
  </conditionalFormatting>
  <conditionalFormatting sqref="E66:Y66 AE66:AJ67">
    <cfRule type="cellIs" dxfId="314" priority="84" operator="equal">
      <formula>0</formula>
    </cfRule>
  </conditionalFormatting>
  <conditionalFormatting sqref="E118:Y118 AE118:AJ119">
    <cfRule type="cellIs" dxfId="313" priority="12" operator="equal">
      <formula>0</formula>
    </cfRule>
  </conditionalFormatting>
  <conditionalFormatting sqref="F88 D88">
    <cfRule type="expression" priority="53" stopIfTrue="1">
      <formula>$AL$88=2</formula>
    </cfRule>
  </conditionalFormatting>
  <conditionalFormatting sqref="F88">
    <cfRule type="expression" dxfId="312" priority="48">
      <formula>$AM$88=2</formula>
    </cfRule>
  </conditionalFormatting>
  <conditionalFormatting sqref="F90 D90">
    <cfRule type="expression" priority="51" stopIfTrue="1">
      <formula>$AL$90=2</formula>
    </cfRule>
  </conditionalFormatting>
  <conditionalFormatting sqref="F90">
    <cfRule type="expression" dxfId="311" priority="47">
      <formula>$AM$90=2</formula>
    </cfRule>
  </conditionalFormatting>
  <conditionalFormatting sqref="F92 D92">
    <cfRule type="expression" priority="49" stopIfTrue="1">
      <formula>$AL$92=2</formula>
    </cfRule>
  </conditionalFormatting>
  <conditionalFormatting sqref="F92">
    <cfRule type="expression" dxfId="310" priority="46">
      <formula>$AM$92=2</formula>
    </cfRule>
  </conditionalFormatting>
  <conditionalFormatting sqref="F94 D94">
    <cfRule type="expression" priority="137" stopIfTrue="1">
      <formula>$AL$94=2</formula>
    </cfRule>
  </conditionalFormatting>
  <conditionalFormatting sqref="F94">
    <cfRule type="expression" dxfId="309" priority="50">
      <formula>$AM$94=2</formula>
    </cfRule>
  </conditionalFormatting>
  <conditionalFormatting sqref="F96 D96">
    <cfRule type="expression" priority="20" stopIfTrue="1">
      <formula>$AL$96=2</formula>
    </cfRule>
  </conditionalFormatting>
  <conditionalFormatting sqref="F96">
    <cfRule type="expression" dxfId="308" priority="19">
      <formula>$AM$96=2</formula>
    </cfRule>
  </conditionalFormatting>
  <conditionalFormatting sqref="F98 D98">
    <cfRule type="expression" priority="17" stopIfTrue="1">
      <formula>$AL$98=2</formula>
    </cfRule>
  </conditionalFormatting>
  <conditionalFormatting sqref="F98">
    <cfRule type="expression" dxfId="307" priority="16">
      <formula>$AM$98=2</formula>
    </cfRule>
  </conditionalFormatting>
  <conditionalFormatting sqref="F100 D100">
    <cfRule type="expression" priority="14" stopIfTrue="1">
      <formula>$AL$100=2</formula>
    </cfRule>
  </conditionalFormatting>
  <conditionalFormatting sqref="F100">
    <cfRule type="expression" dxfId="306" priority="13">
      <formula>$AM$100=2</formula>
    </cfRule>
  </conditionalFormatting>
  <conditionalFormatting sqref="F103:U107 Y105:AB105 AG105:AJ105 AE106:AJ107">
    <cfRule type="expression" priority="2" stopIfTrue="1">
      <formula>$AL$76=2</formula>
    </cfRule>
    <cfRule type="cellIs" priority="3" stopIfTrue="1" operator="greaterThan">
      <formula>0</formula>
    </cfRule>
    <cfRule type="expression" dxfId="305" priority="4">
      <formula>ISBLANK(F103)</formula>
    </cfRule>
  </conditionalFormatting>
  <conditionalFormatting sqref="F110:U114 Y112:AB112 AG112:AJ112 AE113:AJ114">
    <cfRule type="expression" priority="5" stopIfTrue="1">
      <formula>$AM$109=2</formula>
    </cfRule>
    <cfRule type="cellIs" priority="6" stopIfTrue="1" operator="greaterThan">
      <formula>0</formula>
    </cfRule>
    <cfRule type="expression" dxfId="304" priority="7">
      <formula>ISBLANK(F110)</formula>
    </cfRule>
  </conditionalFormatting>
  <conditionalFormatting sqref="G13 M13">
    <cfRule type="expression" dxfId="303" priority="104">
      <formula>ISBLANK(G13)</formula>
    </cfRule>
  </conditionalFormatting>
  <conditionalFormatting sqref="N19 P19">
    <cfRule type="expression" priority="102" stopIfTrue="1">
      <formula>$AL$19=2</formula>
    </cfRule>
    <cfRule type="expression" dxfId="302" priority="103">
      <formula>ISBLANK(N19)</formula>
    </cfRule>
  </conditionalFormatting>
  <conditionalFormatting sqref="N21 P21">
    <cfRule type="expression" priority="99" stopIfTrue="1">
      <formula>$AL$21=2</formula>
    </cfRule>
    <cfRule type="expression" dxfId="301" priority="100">
      <formula>ISBLANK(N21)</formula>
    </cfRule>
  </conditionalFormatting>
  <conditionalFormatting sqref="N23 P23">
    <cfRule type="expression" dxfId="300" priority="77">
      <formula>ISBLANK(N23)</formula>
    </cfRule>
    <cfRule type="expression" priority="76" stopIfTrue="1">
      <formula>$AL$23=2</formula>
    </cfRule>
  </conditionalFormatting>
  <conditionalFormatting sqref="N27 P27">
    <cfRule type="expression" dxfId="299" priority="127">
      <formula>$AL$27=1</formula>
    </cfRule>
    <cfRule type="expression" priority="126" stopIfTrue="1">
      <formula>$AL$27=2</formula>
    </cfRule>
  </conditionalFormatting>
  <conditionalFormatting sqref="N31 P31">
    <cfRule type="expression" dxfId="298" priority="109">
      <formula>$AL$31=1</formula>
    </cfRule>
    <cfRule type="expression" priority="108" stopIfTrue="1">
      <formula>$AL$31=2</formula>
    </cfRule>
  </conditionalFormatting>
  <conditionalFormatting sqref="N35 P35">
    <cfRule type="expression" dxfId="297" priority="112">
      <formula>$AL$35=1</formula>
    </cfRule>
    <cfRule type="expression" priority="111" stopIfTrue="1">
      <formula>$AL$35=2</formula>
    </cfRule>
  </conditionalFormatting>
  <conditionalFormatting sqref="N39 P39">
    <cfRule type="expression" priority="129" stopIfTrue="1">
      <formula>$AL$39=2</formula>
    </cfRule>
    <cfRule type="expression" dxfId="296" priority="130">
      <formula>ISBLANK(N39)</formula>
    </cfRule>
  </conditionalFormatting>
  <conditionalFormatting sqref="N41 P41">
    <cfRule type="expression" priority="132" stopIfTrue="1">
      <formula>$AL$41=2</formula>
    </cfRule>
    <cfRule type="expression" dxfId="295" priority="133">
      <formula>ISBLANK(N41)</formula>
    </cfRule>
  </conditionalFormatting>
  <conditionalFormatting sqref="N43 P43">
    <cfRule type="expression" priority="135" stopIfTrue="1">
      <formula>$AL$43=2</formula>
    </cfRule>
    <cfRule type="expression" dxfId="294" priority="136">
      <formula>ISBLANK(N43)</formula>
    </cfRule>
  </conditionalFormatting>
  <conditionalFormatting sqref="O9">
    <cfRule type="expression" dxfId="293" priority="29">
      <formula>ISBLANK(O9)</formula>
    </cfRule>
  </conditionalFormatting>
  <conditionalFormatting sqref="P52">
    <cfRule type="expression" dxfId="292" priority="65">
      <formula>$AL$52=1</formula>
    </cfRule>
  </conditionalFormatting>
  <conditionalFormatting sqref="T52">
    <cfRule type="expression" dxfId="291" priority="64">
      <formula>$AL$52=1</formula>
    </cfRule>
  </conditionalFormatting>
  <conditionalFormatting sqref="V33:AJ33">
    <cfRule type="expression" dxfId="290" priority="45">
      <formula>$AN$29=2</formula>
    </cfRule>
    <cfRule type="cellIs" priority="44" stopIfTrue="1" operator="greaterThan">
      <formula>0</formula>
    </cfRule>
  </conditionalFormatting>
  <conditionalFormatting sqref="V47:AJ47">
    <cfRule type="cellIs" priority="40" stopIfTrue="1" operator="greaterThan">
      <formula>0</formula>
    </cfRule>
    <cfRule type="expression" dxfId="289" priority="41">
      <formula>$AN$43=2</formula>
    </cfRule>
  </conditionalFormatting>
  <conditionalFormatting sqref="W9">
    <cfRule type="expression" dxfId="288" priority="30">
      <formula>ISBLANK(W9)</formula>
    </cfRule>
  </conditionalFormatting>
  <conditionalFormatting sqref="X90 AB90">
    <cfRule type="expression" dxfId="287" priority="39">
      <formula>$AN$90=2</formula>
    </cfRule>
    <cfRule type="cellIs" priority="38" stopIfTrue="1" operator="greaterThan">
      <formula>0</formula>
    </cfRule>
  </conditionalFormatting>
  <conditionalFormatting sqref="X92 AB92">
    <cfRule type="expression" dxfId="286" priority="37">
      <formula>$AN$92=2</formula>
    </cfRule>
    <cfRule type="cellIs" priority="36" stopIfTrue="1" operator="greaterThan">
      <formula>0</formula>
    </cfRule>
  </conditionalFormatting>
  <conditionalFormatting sqref="X94 AB94">
    <cfRule type="expression" dxfId="285" priority="140">
      <formula>$AN$94=2</formula>
    </cfRule>
    <cfRule type="cellIs" priority="139" stopIfTrue="1" operator="greaterThan">
      <formula>0</formula>
    </cfRule>
  </conditionalFormatting>
  <conditionalFormatting sqref="X96 AB96">
    <cfRule type="expression" dxfId="284" priority="27">
      <formula>$AN$96=2</formula>
    </cfRule>
    <cfRule type="cellIs" priority="26" stopIfTrue="1" operator="greaterThan">
      <formula>0</formula>
    </cfRule>
  </conditionalFormatting>
  <conditionalFormatting sqref="X98 AB98">
    <cfRule type="expression" dxfId="283" priority="25">
      <formula>$AN$98=2</formula>
    </cfRule>
    <cfRule type="cellIs" priority="24" stopIfTrue="1" operator="greaterThan">
      <formula>0</formula>
    </cfRule>
  </conditionalFormatting>
  <conditionalFormatting sqref="X100 AB100">
    <cfRule type="expression" dxfId="282" priority="23">
      <formula>$AN$100=2</formula>
    </cfRule>
    <cfRule type="cellIs" priority="22" stopIfTrue="1" operator="greaterThan">
      <formula>0</formula>
    </cfRule>
  </conditionalFormatting>
  <conditionalFormatting sqref="Y52">
    <cfRule type="expression" dxfId="281" priority="63">
      <formula>$AL$52=1</formula>
    </cfRule>
  </conditionalFormatting>
  <conditionalFormatting sqref="Y58:AB58">
    <cfRule type="expression" priority="121" stopIfTrue="1">
      <formula>$AL$58=1</formula>
    </cfRule>
    <cfRule type="expression" dxfId="280" priority="122">
      <formula>$AL$58=2</formula>
    </cfRule>
    <cfRule type="cellIs" priority="91" stopIfTrue="1" operator="greaterThan">
      <formula>0</formula>
    </cfRule>
  </conditionalFormatting>
  <conditionalFormatting sqref="Y60:AB60">
    <cfRule type="expression" priority="123" stopIfTrue="1">
      <formula>$AL$60=1</formula>
    </cfRule>
    <cfRule type="cellIs" priority="90" stopIfTrue="1" operator="greaterThan">
      <formula>0</formula>
    </cfRule>
    <cfRule type="expression" dxfId="279" priority="124">
      <formula>$AL$60=2</formula>
    </cfRule>
  </conditionalFormatting>
  <conditionalFormatting sqref="Y71:AB71">
    <cfRule type="expression" dxfId="278" priority="59">
      <formula>$AL$71=2</formula>
    </cfRule>
    <cfRule type="expression" priority="58" stopIfTrue="1">
      <formula>$AL$71=1</formula>
    </cfRule>
    <cfRule type="cellIs" priority="57" stopIfTrue="1" operator="greaterThan">
      <formula>0</formula>
    </cfRule>
  </conditionalFormatting>
  <conditionalFormatting sqref="Y73:AB73">
    <cfRule type="expression" dxfId="277" priority="62">
      <formula>$AL$73=2</formula>
    </cfRule>
    <cfRule type="expression" priority="61" stopIfTrue="1">
      <formula>$AL$73=1</formula>
    </cfRule>
    <cfRule type="cellIs" priority="60" stopIfTrue="1" operator="greaterThan">
      <formula>0</formula>
    </cfRule>
  </conditionalFormatting>
  <conditionalFormatting sqref="Z137:AE137">
    <cfRule type="expression" dxfId="276" priority="105">
      <formula>ISBLANK(Z137)</formula>
    </cfRule>
  </conditionalFormatting>
  <conditionalFormatting sqref="Z131:AJ132">
    <cfRule type="expression" priority="10" stopIfTrue="1">
      <formula>$AL$133=2</formula>
    </cfRule>
    <cfRule type="expression" dxfId="275" priority="11">
      <formula>ISBLANK(Z131)</formula>
    </cfRule>
  </conditionalFormatting>
  <conditionalFormatting sqref="AA37:AJ37">
    <cfRule type="expression" dxfId="274" priority="43">
      <formula>ISBLANK(AA37)</formula>
    </cfRule>
    <cfRule type="cellIs" priority="42" stopIfTrue="1" operator="greaterThan">
      <formula>0</formula>
    </cfRule>
  </conditionalFormatting>
  <conditionalFormatting sqref="AD109">
    <cfRule type="expression" priority="83" stopIfTrue="1">
      <formula>$AL$109=2</formula>
    </cfRule>
    <cfRule type="expression" dxfId="273" priority="86">
      <formula>$AM$109=1</formula>
    </cfRule>
  </conditionalFormatting>
  <conditionalFormatting sqref="AD6:AJ6">
    <cfRule type="cellIs" dxfId="272" priority="1" operator="equal">
      <formula>0</formula>
    </cfRule>
  </conditionalFormatting>
  <conditionalFormatting sqref="AE7:AE10">
    <cfRule type="expression" dxfId="271" priority="79">
      <formula>ISBLANK(AE7)</formula>
    </cfRule>
  </conditionalFormatting>
  <conditionalFormatting sqref="AE134:AJ134">
    <cfRule type="expression" dxfId="270" priority="80">
      <formula>ISBLANK(AE134)</formula>
    </cfRule>
  </conditionalFormatting>
  <conditionalFormatting sqref="AG19 AI19">
    <cfRule type="expression" priority="96" stopIfTrue="1">
      <formula>$AM$19=2</formula>
    </cfRule>
    <cfRule type="expression" dxfId="269" priority="97">
      <formula>ISBLANK(AG19)</formula>
    </cfRule>
  </conditionalFormatting>
  <conditionalFormatting sqref="AG21 AI21">
    <cfRule type="expression" priority="93" stopIfTrue="1">
      <formula>$AM21=2</formula>
    </cfRule>
    <cfRule type="expression" dxfId="268" priority="94">
      <formula>$AM$21=1</formula>
    </cfRule>
  </conditionalFormatting>
  <conditionalFormatting sqref="AG23 AI23">
    <cfRule type="expression" priority="73" stopIfTrue="1">
      <formula>$AM$23=2</formula>
    </cfRule>
    <cfRule type="expression" dxfId="267" priority="74">
      <formula>$AM$23=1</formula>
    </cfRule>
  </conditionalFormatting>
  <conditionalFormatting sqref="AG25 AI25">
    <cfRule type="expression" priority="70" stopIfTrue="1">
      <formula>$AM$25=2</formula>
    </cfRule>
    <cfRule type="expression" dxfId="266" priority="71">
      <formula>$AM$25=1</formula>
    </cfRule>
  </conditionalFormatting>
  <conditionalFormatting sqref="AG27 AI27">
    <cfRule type="expression" dxfId="265" priority="35">
      <formula>$AM$27=1</formula>
    </cfRule>
    <cfRule type="expression" priority="34" stopIfTrue="1">
      <formula>$AM$27=2</formula>
    </cfRule>
  </conditionalFormatting>
  <conditionalFormatting sqref="AG29 AI29">
    <cfRule type="expression" priority="67" stopIfTrue="1">
      <formula>$AM$29=2</formula>
    </cfRule>
    <cfRule type="expression" dxfId="264" priority="68">
      <formula>$AM$29=1</formula>
    </cfRule>
  </conditionalFormatting>
  <conditionalFormatting sqref="AG39 AI39">
    <cfRule type="expression" priority="120">
      <formula>$AM$39=2</formula>
    </cfRule>
    <cfRule type="expression" dxfId="263" priority="119">
      <formula>$AM$39=1</formula>
    </cfRule>
  </conditionalFormatting>
  <conditionalFormatting sqref="AG41 AI41">
    <cfRule type="expression" priority="113" stopIfTrue="1">
      <formula>#REF!=2</formula>
    </cfRule>
    <cfRule type="expression" dxfId="262" priority="115">
      <formula>$AM$41=1</formula>
    </cfRule>
    <cfRule type="expression" priority="114" stopIfTrue="1">
      <formula>$AM$41=2</formula>
    </cfRule>
  </conditionalFormatting>
  <conditionalFormatting sqref="AG43 AI43">
    <cfRule type="expression" priority="117" stopIfTrue="1">
      <formula>$AM$43=2</formula>
    </cfRule>
    <cfRule type="expression" priority="116" stopIfTrue="1">
      <formula>#REF!=2</formula>
    </cfRule>
    <cfRule type="expression" dxfId="261" priority="118">
      <formula>$AM$43=1</formula>
    </cfRule>
  </conditionalFormatting>
  <pageMargins left="0.2" right="0.2" top="0.5" bottom="0.25" header="0.3" footer="0.3"/>
  <pageSetup orientation="portrait" r:id="rId1"/>
  <rowBreaks count="2" manualBreakCount="2">
    <brk id="65" max="16383" man="1"/>
    <brk id="117" max="1638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623E9C1-C40A-499C-8EB0-FE443A3D9F39}">
          <x14:formula1>
            <xm:f>Tables!$J$22:$J$28</xm:f>
          </x14:formula1>
          <xm:sqref>Z131:AJ132</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DBA73C2D-B9C8-4F73-B208-79DEA84CA83F}">
          <x14:formula1>
            <xm:f>Tables!$B$8</xm:f>
          </x14:formula1>
          <xm:sqref>E131:V131 E132:M133 E134:V134 E135:I135 R132:V133 AE134:AJ134 Z137:AE137 AP25:AR41 A17:AO35 AS17:XFD35 AQ23 AP21:AQ21 AQ17:AR19 A11:AP13 AS11:XFD13 A14:XFD16 AQ13:AR13 AP11:BF11 A7:AO10 BG7:XFD10 A36:XFD130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2B32-F41B-4CC8-A6DE-92DD325FBF99}">
  <sheetPr codeName="Sheet5">
    <tabColor theme="7" tint="0.39997558519241921"/>
  </sheetPr>
  <dimension ref="A1:DK164"/>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38" width="4.77734375" style="4" customWidth="1"/>
    <col min="39" max="44" width="4.77734375" style="49" hidden="1" customWidth="1"/>
    <col min="45" max="78" width="2.77734375" style="4" customWidth="1"/>
    <col min="79" max="79" width="8.88671875" style="4" hidden="1" customWidth="1"/>
    <col min="80" max="115" width="0" style="4" hidden="1" customWidth="1"/>
    <col min="116" max="16384" width="8.88671875" style="4" hidden="1"/>
  </cols>
  <sheetData>
    <row r="1" spans="2:78" ht="15" customHeight="1" x14ac:dyDescent="0.3">
      <c r="G1" s="5"/>
      <c r="H1" s="5"/>
      <c r="I1" s="5"/>
      <c r="J1" s="5"/>
      <c r="K1" s="5"/>
      <c r="L1" s="5"/>
      <c r="M1" s="5"/>
      <c r="N1" s="5"/>
      <c r="O1" s="5"/>
      <c r="P1" s="5"/>
      <c r="Q1" s="114" t="s">
        <v>253</v>
      </c>
      <c r="R1" s="114"/>
      <c r="S1" s="114"/>
      <c r="T1" s="114"/>
      <c r="U1" s="114"/>
      <c r="V1" s="114"/>
      <c r="W1" s="114"/>
      <c r="X1" s="114"/>
      <c r="Y1" s="114"/>
      <c r="Z1" s="114"/>
      <c r="AA1" s="114"/>
      <c r="AB1" s="114"/>
      <c r="AC1" s="114"/>
      <c r="AD1" s="114"/>
      <c r="AE1" s="114"/>
      <c r="AF1" s="114"/>
      <c r="AG1" s="114"/>
      <c r="AH1" s="114"/>
      <c r="AI1" s="114"/>
      <c r="AJ1" s="114"/>
      <c r="AK1" s="114"/>
      <c r="BF1" s="114" t="str">
        <f>Q1</f>
        <v>Form 4C - Underground Detention
Annual Inspection Form</v>
      </c>
      <c r="BG1" s="114"/>
      <c r="BH1" s="114"/>
      <c r="BI1" s="114"/>
      <c r="BJ1" s="114"/>
      <c r="BK1" s="114"/>
      <c r="BL1" s="114"/>
      <c r="BM1" s="114"/>
      <c r="BN1" s="114"/>
      <c r="BO1" s="114"/>
      <c r="BP1" s="114"/>
      <c r="BQ1" s="114"/>
      <c r="BR1" s="114"/>
      <c r="BS1" s="114"/>
      <c r="BT1" s="114"/>
      <c r="BU1" s="114"/>
      <c r="BV1" s="114"/>
      <c r="BW1" s="114"/>
      <c r="BX1" s="114"/>
      <c r="BY1" s="114"/>
    </row>
    <row r="2" spans="2:78" ht="15" customHeight="1" x14ac:dyDescent="0.3">
      <c r="E2" s="5"/>
      <c r="F2" s="5"/>
      <c r="G2" s="5"/>
      <c r="H2" s="5"/>
      <c r="I2" s="5"/>
      <c r="J2" s="5"/>
      <c r="K2" s="5"/>
      <c r="L2" s="5"/>
      <c r="M2" s="5"/>
      <c r="N2" s="5"/>
      <c r="O2" s="5"/>
      <c r="P2" s="5"/>
      <c r="Q2" s="114"/>
      <c r="R2" s="114"/>
      <c r="S2" s="114"/>
      <c r="T2" s="114"/>
      <c r="U2" s="114"/>
      <c r="V2" s="114"/>
      <c r="W2" s="114"/>
      <c r="X2" s="114"/>
      <c r="Y2" s="114"/>
      <c r="Z2" s="114"/>
      <c r="AA2" s="114"/>
      <c r="AB2" s="114"/>
      <c r="AC2" s="114"/>
      <c r="AD2" s="114"/>
      <c r="AE2" s="114"/>
      <c r="AF2" s="114"/>
      <c r="AG2" s="114"/>
      <c r="AH2" s="114"/>
      <c r="AI2" s="114"/>
      <c r="AJ2" s="114"/>
      <c r="AK2" s="114"/>
      <c r="BF2" s="114"/>
      <c r="BG2" s="114"/>
      <c r="BH2" s="114"/>
      <c r="BI2" s="114"/>
      <c r="BJ2" s="114"/>
      <c r="BK2" s="114"/>
      <c r="BL2" s="114"/>
      <c r="BM2" s="114"/>
      <c r="BN2" s="114"/>
      <c r="BO2" s="114"/>
      <c r="BP2" s="114"/>
      <c r="BQ2" s="114"/>
      <c r="BR2" s="114"/>
      <c r="BS2" s="114"/>
      <c r="BT2" s="114"/>
      <c r="BU2" s="114"/>
      <c r="BV2" s="114"/>
      <c r="BW2" s="114"/>
      <c r="BX2" s="114"/>
      <c r="BY2" s="114"/>
    </row>
    <row r="3" spans="2:78" ht="15" customHeight="1" x14ac:dyDescent="0.3">
      <c r="E3" s="5"/>
      <c r="F3" s="5"/>
      <c r="G3" s="5"/>
      <c r="H3" s="5"/>
      <c r="I3" s="5"/>
      <c r="J3" s="5"/>
      <c r="K3" s="5"/>
      <c r="L3" s="5"/>
      <c r="M3" s="5"/>
      <c r="N3" s="5"/>
      <c r="O3" s="5"/>
      <c r="P3" s="5"/>
      <c r="Q3" s="114"/>
      <c r="R3" s="114"/>
      <c r="S3" s="114"/>
      <c r="T3" s="114"/>
      <c r="U3" s="114"/>
      <c r="V3" s="114"/>
      <c r="W3" s="114"/>
      <c r="X3" s="114"/>
      <c r="Y3" s="114"/>
      <c r="Z3" s="114"/>
      <c r="AA3" s="114"/>
      <c r="AB3" s="114"/>
      <c r="AC3" s="114"/>
      <c r="AD3" s="114"/>
      <c r="AE3" s="114"/>
      <c r="AF3" s="114"/>
      <c r="AG3" s="114"/>
      <c r="AH3" s="114"/>
      <c r="AI3" s="114"/>
      <c r="AJ3" s="114"/>
      <c r="AK3" s="114"/>
      <c r="BF3" s="114"/>
      <c r="BG3" s="114"/>
      <c r="BH3" s="114"/>
      <c r="BI3" s="114"/>
      <c r="BJ3" s="114"/>
      <c r="BK3" s="114"/>
      <c r="BL3" s="114"/>
      <c r="BM3" s="114"/>
      <c r="BN3" s="114"/>
      <c r="BO3" s="114"/>
      <c r="BP3" s="114"/>
      <c r="BQ3" s="114"/>
      <c r="BR3" s="114"/>
      <c r="BS3" s="114"/>
      <c r="BT3" s="114"/>
      <c r="BU3" s="114"/>
      <c r="BV3" s="114"/>
      <c r="BW3" s="114"/>
      <c r="BX3" s="114"/>
      <c r="BY3" s="114"/>
    </row>
    <row r="4" spans="2:78" ht="15" customHeight="1" x14ac:dyDescent="0.3">
      <c r="E4" s="5"/>
      <c r="F4" s="5"/>
      <c r="G4" s="5"/>
      <c r="H4" s="5"/>
      <c r="I4" s="5"/>
      <c r="J4" s="5"/>
      <c r="K4" s="5"/>
      <c r="L4" s="5"/>
      <c r="M4" s="5"/>
      <c r="N4" s="5"/>
      <c r="O4" s="5"/>
      <c r="P4" s="5"/>
      <c r="Q4" s="114"/>
      <c r="R4" s="114"/>
      <c r="S4" s="114"/>
      <c r="T4" s="114"/>
      <c r="U4" s="114"/>
      <c r="V4" s="114"/>
      <c r="W4" s="114"/>
      <c r="X4" s="114"/>
      <c r="Y4" s="114"/>
      <c r="Z4" s="114"/>
      <c r="AA4" s="114"/>
      <c r="AB4" s="114"/>
      <c r="AC4" s="114"/>
      <c r="AD4" s="114"/>
      <c r="AE4" s="114"/>
      <c r="AF4" s="114"/>
      <c r="AG4" s="114"/>
      <c r="AH4" s="114"/>
      <c r="AI4" s="114"/>
      <c r="AJ4" s="114"/>
      <c r="AK4" s="114"/>
      <c r="BF4" s="114"/>
      <c r="BG4" s="114"/>
      <c r="BH4" s="114"/>
      <c r="BI4" s="114"/>
      <c r="BJ4" s="114"/>
      <c r="BK4" s="114"/>
      <c r="BL4" s="114"/>
      <c r="BM4" s="114"/>
      <c r="BN4" s="114"/>
      <c r="BO4" s="114"/>
      <c r="BP4" s="114"/>
      <c r="BQ4" s="114"/>
      <c r="BR4" s="114"/>
      <c r="BS4" s="114"/>
      <c r="BT4" s="114"/>
      <c r="BU4" s="114"/>
      <c r="BV4" s="114"/>
      <c r="BW4" s="114"/>
      <c r="BX4" s="114"/>
      <c r="BY4" s="114"/>
    </row>
    <row r="5" spans="2:78"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row>
    <row r="6" spans="2:78" ht="15" customHeight="1" x14ac:dyDescent="0.3">
      <c r="B6" s="1" t="s">
        <v>71</v>
      </c>
      <c r="C6" s="1"/>
      <c r="D6" s="1"/>
      <c r="AC6" s="2" t="s">
        <v>461</v>
      </c>
      <c r="AD6" s="117"/>
      <c r="AE6" s="117"/>
      <c r="AF6" s="117"/>
      <c r="AG6" s="117"/>
      <c r="AH6" s="117"/>
      <c r="AI6" s="117"/>
      <c r="AJ6" s="117"/>
      <c r="AM6" s="52">
        <f>LEN(AD6)</f>
        <v>0</v>
      </c>
      <c r="AS6" s="115" t="s">
        <v>24</v>
      </c>
      <c r="AT6" s="115"/>
      <c r="AU6" s="115"/>
      <c r="AV6" s="115"/>
      <c r="AW6" s="115"/>
      <c r="AX6" s="115"/>
      <c r="AY6" s="115"/>
      <c r="AZ6" s="115"/>
      <c r="BA6" s="115"/>
      <c r="BB6" s="115"/>
      <c r="BC6" s="115"/>
      <c r="BD6" s="115"/>
      <c r="BE6" s="115"/>
      <c r="BF6" s="115"/>
      <c r="BG6" s="115"/>
      <c r="BH6" s="25"/>
      <c r="BI6" s="25"/>
      <c r="BJ6" s="25"/>
      <c r="BK6" s="25"/>
      <c r="BL6" s="25"/>
      <c r="BM6" s="25"/>
      <c r="BN6" s="25"/>
      <c r="BO6" s="25"/>
      <c r="BP6" s="25"/>
      <c r="BQ6" s="25"/>
      <c r="BR6" s="25"/>
      <c r="BS6" s="25"/>
      <c r="BT6" s="25"/>
      <c r="BU6" s="25"/>
      <c r="BV6" s="25"/>
      <c r="BW6" s="25"/>
      <c r="BX6" s="25"/>
      <c r="BY6" s="25"/>
      <c r="BZ6" s="25"/>
    </row>
    <row r="7" spans="2:78" ht="15" customHeight="1" x14ac:dyDescent="0.3">
      <c r="D7" s="2" t="s">
        <v>53</v>
      </c>
      <c r="E7" s="111"/>
      <c r="F7" s="111"/>
      <c r="G7" s="111"/>
      <c r="H7" s="111"/>
      <c r="I7" s="111"/>
      <c r="J7" s="111"/>
      <c r="K7" s="111"/>
      <c r="L7" s="111"/>
      <c r="M7" s="111"/>
      <c r="N7" s="111"/>
      <c r="O7" s="111"/>
      <c r="P7" s="111"/>
      <c r="Q7" s="111"/>
      <c r="R7" s="111"/>
      <c r="S7" s="111"/>
      <c r="T7" s="111"/>
      <c r="U7" s="111"/>
      <c r="V7" s="111"/>
      <c r="W7" s="111"/>
      <c r="X7" s="111"/>
      <c r="Y7" s="111"/>
      <c r="AD7" s="2" t="s">
        <v>72</v>
      </c>
      <c r="AE7" s="160"/>
      <c r="AF7" s="160"/>
      <c r="AG7" s="160"/>
      <c r="AH7" s="160"/>
      <c r="AI7" s="160"/>
      <c r="AJ7" s="160"/>
      <c r="AS7" s="115"/>
      <c r="AT7" s="115"/>
      <c r="AU7" s="115"/>
      <c r="AV7" s="115"/>
      <c r="AW7" s="115"/>
      <c r="AX7" s="115"/>
      <c r="AY7" s="115"/>
      <c r="AZ7" s="115"/>
      <c r="BA7" s="115"/>
      <c r="BB7" s="115"/>
      <c r="BC7" s="115"/>
      <c r="BD7" s="115"/>
      <c r="BE7" s="115"/>
      <c r="BF7" s="115"/>
      <c r="BG7" s="115"/>
      <c r="BH7" s="25"/>
      <c r="BI7" s="25"/>
      <c r="BJ7" s="25"/>
      <c r="BK7" s="25"/>
      <c r="BL7" s="25"/>
      <c r="BM7" s="25"/>
      <c r="BN7" s="25"/>
      <c r="BO7" s="25"/>
      <c r="BP7" s="25"/>
      <c r="BQ7" s="25"/>
      <c r="BR7" s="25"/>
      <c r="BS7" s="25"/>
      <c r="BT7" s="25"/>
      <c r="BU7" s="25"/>
      <c r="BV7" s="25"/>
      <c r="BW7" s="25"/>
      <c r="BX7" s="25"/>
      <c r="BY7" s="25"/>
      <c r="BZ7" s="25"/>
    </row>
    <row r="8" spans="2:78" ht="15" customHeight="1" x14ac:dyDescent="0.3">
      <c r="D8" s="2" t="s">
        <v>54</v>
      </c>
      <c r="E8" s="110"/>
      <c r="F8" s="110"/>
      <c r="G8" s="110"/>
      <c r="H8" s="110"/>
      <c r="I8" s="110"/>
      <c r="J8" s="110"/>
      <c r="K8" s="110"/>
      <c r="L8" s="110"/>
      <c r="M8" s="110"/>
      <c r="N8" s="110"/>
      <c r="O8" s="110"/>
      <c r="P8" s="110"/>
      <c r="Q8" s="110"/>
      <c r="R8" s="110"/>
      <c r="S8" s="110"/>
      <c r="T8" s="110"/>
      <c r="U8" s="110"/>
      <c r="V8" s="110"/>
      <c r="W8" s="110"/>
      <c r="X8" s="110"/>
      <c r="Y8" s="110"/>
      <c r="AB8" s="2"/>
      <c r="AD8" s="2" t="s">
        <v>73</v>
      </c>
      <c r="AE8" s="158"/>
      <c r="AF8" s="158"/>
      <c r="AG8" s="158"/>
      <c r="AH8" s="158"/>
      <c r="AI8" s="158"/>
      <c r="AJ8" s="158"/>
      <c r="AS8" s="10" t="s">
        <v>140</v>
      </c>
      <c r="AT8" s="10"/>
      <c r="AU8" s="10"/>
      <c r="AV8" s="10"/>
      <c r="AW8" s="10"/>
      <c r="AZ8" s="12"/>
      <c r="BA8" s="12"/>
      <c r="BB8" s="12"/>
      <c r="BC8" s="12"/>
      <c r="BD8" s="12"/>
      <c r="BE8" s="12"/>
      <c r="BF8" s="12"/>
      <c r="BG8" s="12"/>
      <c r="BH8" s="25"/>
      <c r="BI8" s="25"/>
      <c r="BJ8" s="25"/>
      <c r="BK8" s="25"/>
      <c r="BL8" s="25"/>
      <c r="BM8" s="25"/>
      <c r="BN8" s="25"/>
      <c r="BO8" s="25"/>
      <c r="BP8" s="25"/>
      <c r="BQ8" s="25"/>
      <c r="BR8" s="25"/>
      <c r="BS8" s="25"/>
      <c r="BT8" s="25"/>
      <c r="BU8" s="25"/>
      <c r="BV8" s="25"/>
      <c r="BW8" s="25"/>
      <c r="BX8" s="25"/>
      <c r="BY8" s="25"/>
      <c r="BZ8" s="25"/>
    </row>
    <row r="9" spans="2:78" ht="15" customHeight="1" x14ac:dyDescent="0.3">
      <c r="C9" s="14"/>
      <c r="D9" s="2" t="s">
        <v>161</v>
      </c>
      <c r="E9" s="110"/>
      <c r="F9" s="110"/>
      <c r="G9" s="110"/>
      <c r="H9" s="110"/>
      <c r="I9" s="110"/>
      <c r="J9" s="110"/>
      <c r="K9" s="26"/>
      <c r="L9" s="26"/>
      <c r="M9" s="57" t="s">
        <v>57</v>
      </c>
      <c r="N9" s="110"/>
      <c r="O9" s="110"/>
      <c r="P9" s="110"/>
      <c r="Q9" s="110"/>
      <c r="R9" s="26"/>
      <c r="S9" s="26"/>
      <c r="T9" s="26"/>
      <c r="U9" s="57" t="s">
        <v>58</v>
      </c>
      <c r="V9" s="132"/>
      <c r="W9" s="132"/>
      <c r="X9" s="132"/>
      <c r="Y9" s="132"/>
      <c r="Z9" s="14"/>
      <c r="AA9" s="14"/>
      <c r="AC9" s="14"/>
      <c r="AD9" s="2" t="s">
        <v>74</v>
      </c>
      <c r="AE9" s="159"/>
      <c r="AF9" s="159"/>
      <c r="AG9" s="159"/>
      <c r="AH9" s="159"/>
      <c r="AI9" s="159"/>
      <c r="AJ9" s="159"/>
      <c r="AS9" s="17">
        <v>1</v>
      </c>
      <c r="AT9" s="10" t="s">
        <v>254</v>
      </c>
      <c r="AZ9" s="12"/>
      <c r="BA9" s="12"/>
      <c r="BB9" s="12"/>
      <c r="BC9" s="12"/>
      <c r="BD9" s="12"/>
      <c r="BE9" s="12"/>
      <c r="BF9" s="12"/>
      <c r="BG9" s="12"/>
      <c r="BH9" s="25"/>
      <c r="BI9" s="25"/>
      <c r="BJ9" s="25"/>
      <c r="BK9" s="25"/>
      <c r="BL9" s="25"/>
      <c r="BM9" s="25"/>
      <c r="BN9" s="25"/>
      <c r="BO9" s="25"/>
      <c r="BP9" s="25"/>
      <c r="BQ9" s="25"/>
      <c r="BR9" s="25"/>
      <c r="BS9" s="25"/>
      <c r="BT9" s="25"/>
      <c r="BU9" s="25"/>
      <c r="BV9" s="25"/>
      <c r="BW9" s="25"/>
      <c r="BX9" s="25"/>
      <c r="BY9" s="25"/>
      <c r="BZ9" s="25"/>
    </row>
    <row r="10" spans="2:78" ht="15" customHeight="1" x14ac:dyDescent="0.3">
      <c r="C10" s="14"/>
      <c r="D10" s="2" t="s">
        <v>76</v>
      </c>
      <c r="E10" s="110"/>
      <c r="F10" s="110"/>
      <c r="G10" s="110"/>
      <c r="H10" s="110"/>
      <c r="I10" s="110"/>
      <c r="J10" s="110"/>
      <c r="K10" s="111"/>
      <c r="L10" s="111"/>
      <c r="M10" s="111"/>
      <c r="N10" s="110"/>
      <c r="O10" s="110"/>
      <c r="P10" s="110"/>
      <c r="Q10" s="110"/>
      <c r="R10" s="111"/>
      <c r="S10" s="111"/>
      <c r="T10" s="111"/>
      <c r="U10" s="111"/>
      <c r="V10" s="110"/>
      <c r="W10" s="110"/>
      <c r="X10" s="110"/>
      <c r="Y10" s="110"/>
      <c r="Z10" s="14"/>
      <c r="AA10" s="14"/>
      <c r="AC10" s="14"/>
      <c r="AD10" s="2" t="s">
        <v>75</v>
      </c>
      <c r="AE10" s="155"/>
      <c r="AF10" s="155"/>
      <c r="AG10" s="155"/>
      <c r="AH10" s="155"/>
      <c r="AI10" s="155"/>
      <c r="AJ10" s="155"/>
      <c r="AT10" s="45" t="s">
        <v>42</v>
      </c>
      <c r="AU10" s="4" t="s">
        <v>255</v>
      </c>
      <c r="AX10" s="40"/>
      <c r="AY10" s="40"/>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2:78" ht="15" customHeight="1" x14ac:dyDescent="0.3">
      <c r="C11" s="14"/>
      <c r="D11" s="2" t="s">
        <v>55</v>
      </c>
      <c r="E11" s="161"/>
      <c r="F11" s="110"/>
      <c r="G11" s="110"/>
      <c r="H11" s="110"/>
      <c r="I11" s="110"/>
      <c r="J11" s="110"/>
      <c r="K11" s="110"/>
      <c r="L11" s="110"/>
      <c r="M11" s="110"/>
      <c r="N11" s="110"/>
      <c r="O11" s="110"/>
      <c r="P11" s="110"/>
      <c r="Q11" s="110"/>
      <c r="R11" s="110"/>
      <c r="S11" s="110"/>
      <c r="T11" s="110"/>
      <c r="U11" s="110"/>
      <c r="V11" s="110"/>
      <c r="W11" s="110"/>
      <c r="X11" s="110"/>
      <c r="Y11" s="110"/>
      <c r="Z11" s="14"/>
      <c r="AA11" s="14"/>
      <c r="AC11" s="14"/>
      <c r="AD11" s="2" t="s">
        <v>59</v>
      </c>
      <c r="AE11" s="157"/>
      <c r="AF11" s="157"/>
      <c r="AG11" s="157"/>
      <c r="AH11" s="157"/>
      <c r="AI11" s="157"/>
      <c r="AJ11" s="157"/>
      <c r="AS11" s="17"/>
      <c r="AT11" s="45" t="s">
        <v>42</v>
      </c>
      <c r="AU11" s="40" t="s">
        <v>157</v>
      </c>
      <c r="AV11" s="40"/>
      <c r="AX11" s="40"/>
      <c r="AY11" s="40"/>
      <c r="AZ11" s="25"/>
      <c r="BA11" s="25"/>
      <c r="BB11" s="25"/>
      <c r="BC11" s="25"/>
      <c r="BD11" s="25"/>
      <c r="BE11" s="25"/>
      <c r="BF11" s="25"/>
      <c r="BG11" s="25"/>
      <c r="BH11" s="13"/>
      <c r="BI11" s="13"/>
      <c r="BJ11" s="13"/>
      <c r="BK11" s="13"/>
      <c r="BL11" s="13"/>
      <c r="BM11" s="13"/>
      <c r="BN11" s="13"/>
      <c r="BO11" s="13"/>
      <c r="BP11" s="13"/>
      <c r="BQ11" s="13"/>
      <c r="BR11" s="13"/>
      <c r="BS11" s="13"/>
      <c r="BT11" s="13"/>
      <c r="BU11" s="13"/>
      <c r="BV11" s="13"/>
      <c r="BW11" s="13"/>
      <c r="BX11" s="13"/>
      <c r="BY11" s="13"/>
      <c r="BZ11" s="13"/>
    </row>
    <row r="12" spans="2:78" ht="4.95" customHeight="1" x14ac:dyDescent="0.3">
      <c r="AY12" s="17"/>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row>
    <row r="13" spans="2:78" ht="15" customHeight="1" x14ac:dyDescent="0.3">
      <c r="B13" s="4" t="s">
        <v>48</v>
      </c>
      <c r="C13" s="2"/>
      <c r="D13" s="2"/>
      <c r="G13" s="27"/>
      <c r="H13" s="4" t="s">
        <v>69</v>
      </c>
      <c r="M13" s="27"/>
      <c r="N13" s="4" t="s">
        <v>70</v>
      </c>
      <c r="AT13" s="45" t="s">
        <v>42</v>
      </c>
      <c r="AU13" s="40" t="s">
        <v>156</v>
      </c>
      <c r="AY13" s="46"/>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row>
    <row r="14" spans="2:78" ht="4.95" customHeight="1" x14ac:dyDescent="0.3">
      <c r="AY14" s="46"/>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row>
    <row r="15" spans="2:78" ht="15" customHeight="1" x14ac:dyDescent="0.3">
      <c r="B15" s="1" t="s">
        <v>78</v>
      </c>
      <c r="C15" s="2"/>
      <c r="D15" s="2"/>
      <c r="M15" s="27"/>
      <c r="N15" s="4" t="s">
        <v>257</v>
      </c>
      <c r="T15" s="27"/>
      <c r="U15" s="4" t="s">
        <v>258</v>
      </c>
      <c r="AM15" s="52">
        <f>IF(AND(ISBLANK(M15),ISBLANK(T15)),1,2)</f>
        <v>1</v>
      </c>
      <c r="AS15" s="17">
        <v>2</v>
      </c>
      <c r="AT15" s="40" t="s">
        <v>256</v>
      </c>
      <c r="AY15" s="46"/>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row>
    <row r="16" spans="2:78" ht="4.95" customHeight="1" x14ac:dyDescent="0.3">
      <c r="AY16" s="40"/>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2:78" ht="15" customHeight="1" x14ac:dyDescent="0.3">
      <c r="B17" s="54">
        <v>1</v>
      </c>
      <c r="C17" s="50" t="s">
        <v>259</v>
      </c>
      <c r="M17" s="27"/>
      <c r="N17" s="4" t="s">
        <v>260</v>
      </c>
      <c r="U17" s="54">
        <v>2</v>
      </c>
      <c r="V17" s="50" t="s">
        <v>176</v>
      </c>
      <c r="AH17" s="50" t="s">
        <v>80</v>
      </c>
      <c r="AI17" s="50"/>
      <c r="AJ17" s="50" t="s">
        <v>61</v>
      </c>
      <c r="AM17" s="52">
        <f>IF(ISBLANK(M17),1,2)</f>
        <v>1</v>
      </c>
      <c r="AS17" s="17">
        <v>3</v>
      </c>
      <c r="AT17" s="40" t="s">
        <v>37</v>
      </c>
      <c r="AY17" s="40"/>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2:78" ht="4.95" customHeight="1" x14ac:dyDescent="0.3">
      <c r="AY18" s="40"/>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2:78" ht="15" customHeight="1" x14ac:dyDescent="0.3">
      <c r="F19" s="2" t="s">
        <v>261</v>
      </c>
      <c r="G19" s="113"/>
      <c r="H19" s="113"/>
      <c r="I19" s="113"/>
      <c r="J19" s="63"/>
      <c r="K19" s="66"/>
      <c r="L19" s="113"/>
      <c r="M19" s="113"/>
      <c r="N19" s="113"/>
      <c r="O19" s="63"/>
      <c r="P19" s="66"/>
      <c r="Q19" s="113"/>
      <c r="R19" s="113"/>
      <c r="S19" s="113"/>
      <c r="AG19" s="2" t="s">
        <v>262</v>
      </c>
      <c r="AH19" s="27"/>
      <c r="AJ19" s="27"/>
      <c r="AM19" s="52">
        <f>IF(ISBLANK(G19),1,2)</f>
        <v>1</v>
      </c>
      <c r="AN19" s="52">
        <f>IF(ISBLANK(L19),1,2)</f>
        <v>1</v>
      </c>
      <c r="AO19" s="52">
        <f>IF(ISBLANK(Q19),1,2)</f>
        <v>1</v>
      </c>
      <c r="AQ19" s="52">
        <f>IF(AND(ISBLANK(AH19),ISBLANK(AJ19)),1,2)</f>
        <v>1</v>
      </c>
      <c r="AS19" s="17"/>
      <c r="AT19" s="45" t="s">
        <v>42</v>
      </c>
      <c r="AU19" s="40" t="s">
        <v>36</v>
      </c>
      <c r="AV19" s="40"/>
      <c r="AW19" s="40"/>
      <c r="AX19" s="17"/>
      <c r="AY19" s="40"/>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2:78" ht="4.95" customHeight="1" x14ac:dyDescent="0.3">
      <c r="J20" s="63"/>
      <c r="K20" s="66"/>
      <c r="O20" s="63"/>
      <c r="P20" s="66"/>
      <c r="AW20" s="40"/>
      <c r="AX20" s="17"/>
      <c r="AY20" s="40"/>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2:78" ht="15" customHeight="1" x14ac:dyDescent="0.3">
      <c r="F21" s="2" t="s">
        <v>264</v>
      </c>
      <c r="G21" s="111"/>
      <c r="H21" s="111"/>
      <c r="I21" s="111"/>
      <c r="J21" s="63"/>
      <c r="K21" s="66"/>
      <c r="L21" s="111"/>
      <c r="M21" s="111"/>
      <c r="N21" s="111"/>
      <c r="O21" s="63"/>
      <c r="P21" s="66"/>
      <c r="Q21" s="111"/>
      <c r="R21" s="111"/>
      <c r="S21" s="111"/>
      <c r="AG21" s="2" t="s">
        <v>265</v>
      </c>
      <c r="AH21" s="27"/>
      <c r="AJ21" s="27"/>
      <c r="AQ21" s="52">
        <f>IF(AND(ISBLANK(AH21),ISBLANK(AJ21)),1,2)</f>
        <v>1</v>
      </c>
      <c r="AS21" s="17"/>
      <c r="AT21" s="45" t="s">
        <v>42</v>
      </c>
      <c r="AU21" s="40" t="s">
        <v>77</v>
      </c>
      <c r="AV21" s="17"/>
      <c r="AW21" s="17"/>
      <c r="AX21" s="46"/>
      <c r="AY21" s="40"/>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2:78" ht="4.95" customHeight="1" x14ac:dyDescent="0.3">
      <c r="J22" s="63"/>
      <c r="K22" s="66"/>
      <c r="O22" s="63"/>
      <c r="P22" s="66"/>
      <c r="V22" s="6"/>
      <c r="AS22" s="17"/>
      <c r="AT22" s="17"/>
      <c r="AU22" s="17"/>
      <c r="AV22" s="17"/>
      <c r="AW22" s="17"/>
      <c r="AX22" s="46"/>
      <c r="AY22" s="40"/>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row>
    <row r="23" spans="2:78" ht="15" customHeight="1" x14ac:dyDescent="0.3">
      <c r="F23" s="2" t="s">
        <v>163</v>
      </c>
      <c r="G23" s="111"/>
      <c r="H23" s="111"/>
      <c r="I23" s="111"/>
      <c r="J23" s="63"/>
      <c r="K23" s="66"/>
      <c r="L23" s="111"/>
      <c r="M23" s="111"/>
      <c r="N23" s="111"/>
      <c r="O23" s="63"/>
      <c r="P23" s="66"/>
      <c r="Q23" s="111"/>
      <c r="R23" s="111"/>
      <c r="S23" s="111"/>
      <c r="AG23" s="2" t="s">
        <v>267</v>
      </c>
      <c r="AH23" s="27"/>
      <c r="AJ23" s="27"/>
      <c r="AQ23" s="52">
        <f>IF(AND(ISBLANK(AH23),ISBLANK(AJ23)),1,2)</f>
        <v>1</v>
      </c>
      <c r="AS23" s="17">
        <v>4</v>
      </c>
      <c r="AT23" s="40" t="str">
        <f>"Form 4C - Underground Detention Annual Inspection Form shall be submitted to the "&amp;Tables!$F$23&amp;" on an annual basis"</f>
        <v>Form 4C - Underground Detention Annual Inspection Form shall be submitted to the City on an annual basis</v>
      </c>
      <c r="AU23" s="40"/>
      <c r="AV23" s="46"/>
      <c r="AW23" s="46"/>
      <c r="AX23" s="46"/>
      <c r="AY23" s="40"/>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2:78" ht="4.95" customHeight="1" x14ac:dyDescent="0.3">
      <c r="J24" s="63"/>
      <c r="K24" s="66"/>
      <c r="O24" s="63"/>
      <c r="P24" s="66"/>
      <c r="AS24" s="17"/>
      <c r="AT24" s="40"/>
      <c r="AU24" s="40"/>
      <c r="AV24" s="46"/>
      <c r="AW24" s="46"/>
      <c r="AX24" s="40"/>
      <c r="AY24" s="40"/>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2:78" ht="15" customHeight="1" x14ac:dyDescent="0.3">
      <c r="G25" s="4" t="s">
        <v>80</v>
      </c>
      <c r="I25" s="4" t="s">
        <v>61</v>
      </c>
      <c r="J25" s="63"/>
      <c r="K25" s="66"/>
      <c r="L25" s="4" t="s">
        <v>80</v>
      </c>
      <c r="N25" s="4" t="s">
        <v>61</v>
      </c>
      <c r="O25" s="63"/>
      <c r="P25" s="66"/>
      <c r="Q25" s="4" t="s">
        <v>80</v>
      </c>
      <c r="S25" s="4" t="s">
        <v>61</v>
      </c>
      <c r="AG25" s="2" t="s">
        <v>269</v>
      </c>
      <c r="AH25" s="27"/>
      <c r="AJ25" s="27"/>
      <c r="AQ25" s="52">
        <f>IF(AND(ISBLANK(AH25),ISBLANK(AJ25)),1,2)</f>
        <v>1</v>
      </c>
      <c r="AS25" s="17"/>
      <c r="AT25" s="46" t="str">
        <f>"by "&amp;Tables!F27&amp;" of each year."</f>
        <v>by 1 September of each year.</v>
      </c>
      <c r="AU25" s="40"/>
      <c r="AV25" s="46"/>
      <c r="AW25" s="46"/>
      <c r="AX25" s="40"/>
      <c r="AY25" s="40"/>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2:78" ht="4.95" customHeight="1" x14ac:dyDescent="0.3">
      <c r="J26" s="63"/>
      <c r="K26" s="66"/>
      <c r="O26" s="63"/>
      <c r="P26" s="66"/>
      <c r="AU26" s="40"/>
      <c r="AV26" s="40"/>
      <c r="AW26" s="40"/>
      <c r="AX26" s="40"/>
      <c r="AY26" s="40"/>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2:78" ht="15" customHeight="1" x14ac:dyDescent="0.3">
      <c r="F27" s="2" t="s">
        <v>271</v>
      </c>
      <c r="G27" s="27"/>
      <c r="I27" s="27"/>
      <c r="J27" s="63"/>
      <c r="K27" s="66"/>
      <c r="L27" s="27"/>
      <c r="N27" s="27"/>
      <c r="O27" s="63"/>
      <c r="P27" s="66"/>
      <c r="Q27" s="27"/>
      <c r="S27" s="27"/>
      <c r="Z27" s="2" t="s">
        <v>272</v>
      </c>
      <c r="AA27" s="27"/>
      <c r="AB27" s="4" t="s">
        <v>260</v>
      </c>
      <c r="AG27" s="2" t="s">
        <v>269</v>
      </c>
      <c r="AH27" s="27"/>
      <c r="AJ27" s="27"/>
      <c r="AM27" s="52">
        <f>IF(AND(ISBLANK(G27),ISBLANK(I27)),1,2)</f>
        <v>1</v>
      </c>
      <c r="AN27" s="52">
        <f>IF(AND(ISBLANK(L27),ISBLANK(N27)),1,2)</f>
        <v>1</v>
      </c>
      <c r="AO27" s="52">
        <f>IF(AND(ISBLANK(Q27),ISBLANK(S27)),1,2)</f>
        <v>1</v>
      </c>
      <c r="AP27" s="52">
        <f>IF(ISBLANK(AA27),1,2)</f>
        <v>1</v>
      </c>
      <c r="AQ27" s="52">
        <f>IF(AND(ISBLANK(AH27),ISBLANK(AJ27)),1,2)</f>
        <v>1</v>
      </c>
      <c r="AS27" s="17">
        <v>5</v>
      </c>
      <c r="AT27" s="40" t="s">
        <v>263</v>
      </c>
      <c r="AU27" s="40"/>
      <c r="AV27" s="40"/>
      <c r="AW27" s="40"/>
      <c r="AX27" s="40"/>
      <c r="AY27" s="40"/>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2:78" ht="4.95" customHeight="1" x14ac:dyDescent="0.3">
      <c r="J28" s="63"/>
      <c r="K28" s="66"/>
      <c r="O28" s="63"/>
      <c r="P28" s="66"/>
      <c r="Z28" s="2"/>
      <c r="AS28" s="17"/>
      <c r="AT28" s="40"/>
      <c r="AU28" s="40"/>
      <c r="AV28" s="40"/>
      <c r="AW28" s="40"/>
      <c r="AX28" s="40"/>
      <c r="AY28" s="40"/>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2:78" ht="15" customHeight="1" x14ac:dyDescent="0.3">
      <c r="F29" s="2" t="s">
        <v>265</v>
      </c>
      <c r="G29" s="27"/>
      <c r="I29" s="27"/>
      <c r="J29" s="63"/>
      <c r="K29" s="66"/>
      <c r="L29" s="27"/>
      <c r="N29" s="27"/>
      <c r="O29" s="63"/>
      <c r="P29" s="66"/>
      <c r="Q29" s="27"/>
      <c r="S29" s="27"/>
      <c r="Z29" s="2" t="s">
        <v>273</v>
      </c>
      <c r="AA29" s="27"/>
      <c r="AB29" s="4" t="s">
        <v>260</v>
      </c>
      <c r="AG29" s="2" t="s">
        <v>269</v>
      </c>
      <c r="AH29" s="27"/>
      <c r="AJ29" s="27"/>
      <c r="AM29" s="52">
        <f>IF(AND(ISBLANK(G29),ISBLANK(I29)),1,2)</f>
        <v>1</v>
      </c>
      <c r="AN29" s="52">
        <f>IF(AND(ISBLANK(L29),ISBLANK(N29)),1,2)</f>
        <v>1</v>
      </c>
      <c r="AO29" s="52">
        <f>IF(AND(ISBLANK(Q29),ISBLANK(S29)),1,2)</f>
        <v>1</v>
      </c>
      <c r="AP29" s="52">
        <f>IF(ISBLANK(AA29),1,2)</f>
        <v>1</v>
      </c>
      <c r="AQ29" s="52">
        <f>IF(AND(ISBLANK(AH29),ISBLANK(AJ29)),1,2)</f>
        <v>1</v>
      </c>
      <c r="AS29" s="17"/>
      <c r="AT29" s="40" t="s">
        <v>266</v>
      </c>
      <c r="AU29" s="40"/>
      <c r="AV29" s="40"/>
      <c r="AW29" s="40"/>
      <c r="AX29" s="40"/>
      <c r="AY29" s="40"/>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2:78" ht="4.95" customHeight="1" x14ac:dyDescent="0.3">
      <c r="J30" s="63"/>
      <c r="K30" s="66"/>
      <c r="O30" s="63"/>
      <c r="P30" s="66"/>
      <c r="Z30" s="2"/>
      <c r="AS30" s="17"/>
      <c r="AT30" s="40"/>
      <c r="AU30" s="40"/>
      <c r="AV30" s="40"/>
      <c r="AW30" s="40"/>
      <c r="AX30" s="40"/>
      <c r="AY30" s="40"/>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2:78" ht="15" customHeight="1" x14ac:dyDescent="0.3">
      <c r="F31" s="2" t="s">
        <v>274</v>
      </c>
      <c r="G31" s="27"/>
      <c r="I31" s="27"/>
      <c r="J31" s="63"/>
      <c r="K31" s="66"/>
      <c r="L31" s="27"/>
      <c r="N31" s="27"/>
      <c r="O31" s="63"/>
      <c r="P31" s="66"/>
      <c r="Q31" s="27"/>
      <c r="S31" s="27"/>
      <c r="Z31" s="2" t="s">
        <v>275</v>
      </c>
      <c r="AA31" s="27"/>
      <c r="AB31" s="4" t="s">
        <v>260</v>
      </c>
      <c r="AG31" s="2" t="s">
        <v>269</v>
      </c>
      <c r="AH31" s="27"/>
      <c r="AJ31" s="27"/>
      <c r="AM31" s="52">
        <f>IF(AND(ISBLANK(G31),ISBLANK(I31)),1,2)</f>
        <v>1</v>
      </c>
      <c r="AN31" s="52">
        <f>IF(AND(ISBLANK(L31),ISBLANK(N31)),1,2)</f>
        <v>1</v>
      </c>
      <c r="AO31" s="52">
        <f>IF(AND(ISBLANK(Q31),ISBLANK(S31)),1,2)</f>
        <v>1</v>
      </c>
      <c r="AP31" s="52">
        <f>IF(ISBLANK(AA31),1,2)</f>
        <v>1</v>
      </c>
      <c r="AQ31" s="52">
        <f>IF(AND(ISBLANK(AH31),ISBLANK(AJ31)),1,2)</f>
        <v>1</v>
      </c>
      <c r="AS31" s="17"/>
      <c r="AT31" s="40" t="s">
        <v>268</v>
      </c>
      <c r="AU31" s="40"/>
      <c r="AV31" s="40"/>
      <c r="AW31" s="40"/>
      <c r="AX31" s="40"/>
      <c r="AY31" s="40"/>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2:78" ht="4.95" customHeight="1" x14ac:dyDescent="0.3">
      <c r="J32" s="63"/>
      <c r="K32" s="66"/>
      <c r="O32" s="63"/>
      <c r="P32" s="66"/>
      <c r="AS32" s="17"/>
      <c r="AT32" s="40"/>
      <c r="AU32" s="40"/>
      <c r="AV32" s="40"/>
      <c r="AW32" s="40"/>
      <c r="AX32" s="40"/>
      <c r="AY32" s="40"/>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2:78" ht="15" customHeight="1" x14ac:dyDescent="0.3">
      <c r="F33" s="2" t="s">
        <v>269</v>
      </c>
      <c r="G33" s="27"/>
      <c r="I33" s="27"/>
      <c r="J33" s="63"/>
      <c r="K33" s="66"/>
      <c r="L33" s="27"/>
      <c r="N33" s="27"/>
      <c r="O33" s="63"/>
      <c r="P33" s="66"/>
      <c r="Q33" s="27"/>
      <c r="S33" s="27"/>
      <c r="W33" s="14" t="s">
        <v>276</v>
      </c>
      <c r="AH33" s="27"/>
      <c r="AJ33" s="27"/>
      <c r="AM33" s="52">
        <f>IF(AND(ISBLANK(G33),ISBLANK(I33)),1,2)</f>
        <v>1</v>
      </c>
      <c r="AN33" s="52">
        <f>IF(AND(ISBLANK(L33),ISBLANK(N33)),1,2)</f>
        <v>1</v>
      </c>
      <c r="AO33" s="52">
        <f>IF(AND(ISBLANK(Q33),ISBLANK(S33)),1,2)</f>
        <v>1</v>
      </c>
      <c r="AQ33" s="52">
        <f>IF(AND(ISBLANK(AH33),ISBLANK(AJ33)),1,2)</f>
        <v>1</v>
      </c>
      <c r="AR33" s="52">
        <f>IF(ISBLANK(AH33),1,2)</f>
        <v>1</v>
      </c>
      <c r="AT33" s="4" t="s">
        <v>270</v>
      </c>
      <c r="AX33" s="40"/>
      <c r="AY33" s="40"/>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2:78" ht="4.95" customHeight="1" x14ac:dyDescent="0.3">
      <c r="AX34" s="40"/>
      <c r="AY34" s="40"/>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2:78" ht="15" customHeight="1" x14ac:dyDescent="0.3">
      <c r="B35" s="54">
        <v>2</v>
      </c>
      <c r="C35" s="50" t="s">
        <v>277</v>
      </c>
      <c r="M35" s="27"/>
      <c r="N35" s="4" t="s">
        <v>260</v>
      </c>
      <c r="W35" s="4" t="s">
        <v>181</v>
      </c>
      <c r="AM35" s="52">
        <f>IF(ISBLANK(M35),1,2)</f>
        <v>1</v>
      </c>
      <c r="AS35" s="17">
        <v>6</v>
      </c>
      <c r="AT35" s="40" t="s">
        <v>146</v>
      </c>
      <c r="AU35" s="40"/>
      <c r="AV35" s="40"/>
      <c r="AW35" s="40"/>
      <c r="AX35" s="40"/>
      <c r="AY35" s="40"/>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2:78" ht="4.95" customHeight="1" x14ac:dyDescent="0.3">
      <c r="AS36" s="17"/>
      <c r="AT36" s="40"/>
      <c r="AU36" s="40"/>
      <c r="AV36" s="40"/>
      <c r="AW36" s="40"/>
      <c r="AX36" s="40"/>
      <c r="AY36" s="40"/>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2:78" ht="15" customHeight="1" x14ac:dyDescent="0.3">
      <c r="F37" s="2" t="s">
        <v>261</v>
      </c>
      <c r="G37" s="113"/>
      <c r="H37" s="113"/>
      <c r="I37" s="113"/>
      <c r="J37" s="63"/>
      <c r="K37" s="66"/>
      <c r="L37" s="113"/>
      <c r="M37" s="113"/>
      <c r="N37" s="113"/>
      <c r="O37" s="63"/>
      <c r="P37" s="66"/>
      <c r="Q37" s="113"/>
      <c r="R37" s="113"/>
      <c r="S37" s="113"/>
      <c r="W37" s="111"/>
      <c r="X37" s="111"/>
      <c r="Y37" s="111"/>
      <c r="Z37" s="111"/>
      <c r="AA37" s="111"/>
      <c r="AB37" s="111"/>
      <c r="AC37" s="111"/>
      <c r="AD37" s="111"/>
      <c r="AE37" s="111"/>
      <c r="AF37" s="111"/>
      <c r="AG37" s="111"/>
      <c r="AH37" s="111"/>
      <c r="AI37" s="111"/>
      <c r="AJ37" s="111"/>
      <c r="AM37" s="52">
        <f>IF(ISBLANK(G37),1,2)</f>
        <v>1</v>
      </c>
      <c r="AN37" s="52">
        <f>IF(ISBLANK(L37),1,2)</f>
        <v>1</v>
      </c>
      <c r="AO37" s="52">
        <f>IF(ISBLANK(Q37),1,2)</f>
        <v>1</v>
      </c>
      <c r="AS37" s="17"/>
      <c r="AT37" s="45" t="s">
        <v>42</v>
      </c>
      <c r="AU37" s="40" t="s">
        <v>147</v>
      </c>
      <c r="AV37" s="40"/>
      <c r="AW37" s="40"/>
      <c r="AX37" s="40"/>
      <c r="AY37" s="40"/>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2:78" ht="4.95" customHeight="1" x14ac:dyDescent="0.3">
      <c r="J38" s="63"/>
      <c r="K38" s="66"/>
      <c r="O38" s="63"/>
      <c r="P38" s="66"/>
      <c r="AS38" s="17"/>
      <c r="AT38" s="45"/>
      <c r="AU38" s="40"/>
      <c r="AV38" s="40"/>
      <c r="AW38" s="40"/>
      <c r="AX38" s="40"/>
      <c r="AY38" s="40"/>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2:78" ht="15" customHeight="1" x14ac:dyDescent="0.3">
      <c r="F39" s="2" t="s">
        <v>264</v>
      </c>
      <c r="G39" s="111"/>
      <c r="H39" s="111"/>
      <c r="I39" s="111"/>
      <c r="J39" s="63"/>
      <c r="K39" s="66"/>
      <c r="L39" s="111"/>
      <c r="M39" s="111"/>
      <c r="N39" s="111"/>
      <c r="O39" s="63"/>
      <c r="P39" s="66"/>
      <c r="Q39" s="111"/>
      <c r="R39" s="111"/>
      <c r="S39" s="111"/>
      <c r="U39" s="54">
        <v>3</v>
      </c>
      <c r="V39" s="50" t="s">
        <v>278</v>
      </c>
      <c r="AS39" s="17"/>
      <c r="AT39" s="45" t="s">
        <v>42</v>
      </c>
      <c r="AU39" s="4" t="s">
        <v>148</v>
      </c>
      <c r="AV39" s="40"/>
      <c r="AW39" s="40"/>
      <c r="AX39" s="40"/>
      <c r="AY39" s="40"/>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2:78" ht="4.95" customHeight="1" x14ac:dyDescent="0.3">
      <c r="J40" s="63"/>
      <c r="K40" s="66"/>
      <c r="O40" s="63"/>
      <c r="P40" s="66"/>
      <c r="AS40" s="17"/>
      <c r="AV40" s="40"/>
      <c r="AW40" s="40"/>
      <c r="AX40" s="40"/>
      <c r="AY40" s="40"/>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2:78" ht="15" customHeight="1" x14ac:dyDescent="0.3">
      <c r="F41" s="2" t="s">
        <v>163</v>
      </c>
      <c r="G41" s="111"/>
      <c r="H41" s="111"/>
      <c r="I41" s="111"/>
      <c r="J41" s="63"/>
      <c r="K41" s="66"/>
      <c r="L41" s="111"/>
      <c r="M41" s="111"/>
      <c r="N41" s="111"/>
      <c r="O41" s="63"/>
      <c r="P41" s="66"/>
      <c r="Q41" s="111"/>
      <c r="R41" s="111"/>
      <c r="S41" s="111"/>
      <c r="Z41" s="2" t="s">
        <v>279</v>
      </c>
      <c r="AA41" s="111"/>
      <c r="AB41" s="111"/>
      <c r="AC41" s="111"/>
      <c r="AD41" s="111"/>
      <c r="AE41" s="111"/>
      <c r="AF41" s="111"/>
      <c r="AG41" s="111"/>
      <c r="AH41" s="111"/>
      <c r="AI41" s="111"/>
      <c r="AJ41" s="111"/>
      <c r="AS41" s="17"/>
      <c r="AT41" s="45" t="s">
        <v>42</v>
      </c>
      <c r="AU41" s="4" t="s">
        <v>149</v>
      </c>
      <c r="AV41" s="40"/>
      <c r="AW41" s="40"/>
      <c r="AX41" s="40"/>
      <c r="AY41" s="40"/>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2:78" ht="4.95" customHeight="1" x14ac:dyDescent="0.3">
      <c r="J42" s="63"/>
      <c r="K42" s="66"/>
      <c r="O42" s="63"/>
      <c r="P42" s="66"/>
      <c r="AT42" s="17"/>
      <c r="AV42" s="40"/>
      <c r="AW42" s="40"/>
      <c r="AX42" s="40"/>
      <c r="AY42" s="40"/>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2:78" ht="15" customHeight="1" x14ac:dyDescent="0.3">
      <c r="G43" s="4" t="s">
        <v>80</v>
      </c>
      <c r="I43" s="4" t="s">
        <v>61</v>
      </c>
      <c r="J43" s="63"/>
      <c r="K43" s="66"/>
      <c r="L43" s="4" t="s">
        <v>80</v>
      </c>
      <c r="N43" s="4" t="s">
        <v>61</v>
      </c>
      <c r="O43" s="63"/>
      <c r="P43" s="66"/>
      <c r="Q43" s="4" t="s">
        <v>80</v>
      </c>
      <c r="S43" s="4" t="s">
        <v>61</v>
      </c>
      <c r="AF43" s="2" t="s">
        <v>262</v>
      </c>
      <c r="AH43" s="27"/>
      <c r="AJ43" s="27"/>
      <c r="AQ43" s="52">
        <f>IF(AND(ISBLANK(AH43),ISBLANK(AJ43)),1,2)</f>
        <v>1</v>
      </c>
      <c r="AT43" s="45" t="s">
        <v>42</v>
      </c>
      <c r="AU43" s="4" t="s">
        <v>150</v>
      </c>
      <c r="AV43" s="40"/>
      <c r="AW43" s="40"/>
      <c r="AX43" s="40"/>
      <c r="AY43" s="40"/>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2:78" ht="4.95" customHeight="1" x14ac:dyDescent="0.3">
      <c r="J44" s="63"/>
      <c r="K44" s="66"/>
      <c r="O44" s="63"/>
      <c r="P44" s="66"/>
      <c r="AT44" s="17"/>
      <c r="AV44" s="40"/>
      <c r="AW44" s="40"/>
      <c r="AX44" s="40"/>
      <c r="AY44" s="40"/>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2:78" ht="15" customHeight="1" x14ac:dyDescent="0.3">
      <c r="F45" s="2" t="s">
        <v>271</v>
      </c>
      <c r="G45" s="27"/>
      <c r="I45" s="27"/>
      <c r="J45" s="63"/>
      <c r="K45" s="66"/>
      <c r="L45" s="27"/>
      <c r="N45" s="27"/>
      <c r="O45" s="63"/>
      <c r="P45" s="66"/>
      <c r="Q45" s="27"/>
      <c r="S45" s="27"/>
      <c r="AF45" s="2" t="s">
        <v>265</v>
      </c>
      <c r="AH45" s="27"/>
      <c r="AJ45" s="27"/>
      <c r="AM45" s="52">
        <f>IF(AND(ISBLANK(G45),ISBLANK(I45)),1,2)</f>
        <v>1</v>
      </c>
      <c r="AN45" s="52">
        <f>IF(AND(ISBLANK(L45),ISBLANK(N45)),1,2)</f>
        <v>1</v>
      </c>
      <c r="AO45" s="52">
        <f>IF(AND(ISBLANK(Q45),ISBLANK(S45)),1,2)</f>
        <v>1</v>
      </c>
      <c r="AQ45" s="52">
        <f>IF(AND(ISBLANK(AH45),ISBLANK(AJ45)),1,2)</f>
        <v>1</v>
      </c>
      <c r="AT45" s="45" t="s">
        <v>42</v>
      </c>
      <c r="AU45" s="4" t="s">
        <v>151</v>
      </c>
      <c r="AV45" s="40"/>
      <c r="AW45" s="40"/>
      <c r="AX45" s="40"/>
      <c r="AY45" s="40"/>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2:78" ht="4.95" customHeight="1" x14ac:dyDescent="0.3">
      <c r="J46" s="63"/>
      <c r="K46" s="66"/>
      <c r="O46" s="63"/>
      <c r="P46" s="66"/>
      <c r="AS46" s="17"/>
      <c r="AV46" s="40"/>
      <c r="AW46" s="40"/>
      <c r="AX46" s="40"/>
      <c r="AY46" s="40"/>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2:78" ht="15" customHeight="1" x14ac:dyDescent="0.3">
      <c r="F47" s="2" t="s">
        <v>265</v>
      </c>
      <c r="G47" s="27"/>
      <c r="I47" s="27"/>
      <c r="J47" s="63"/>
      <c r="K47" s="66"/>
      <c r="L47" s="27"/>
      <c r="N47" s="27"/>
      <c r="O47" s="63"/>
      <c r="P47" s="66"/>
      <c r="Q47" s="27"/>
      <c r="S47" s="27"/>
      <c r="AF47" s="2" t="s">
        <v>269</v>
      </c>
      <c r="AH47" s="27"/>
      <c r="AJ47" s="27"/>
      <c r="AM47" s="52">
        <f>IF(AND(ISBLANK(G47),ISBLANK(I47)),1,2)</f>
        <v>1</v>
      </c>
      <c r="AN47" s="52">
        <f>IF(AND(ISBLANK(L47),ISBLANK(N47)),1,2)</f>
        <v>1</v>
      </c>
      <c r="AO47" s="52">
        <f>IF(AND(ISBLANK(Q47),ISBLANK(S47)),1,2)</f>
        <v>1</v>
      </c>
      <c r="AQ47" s="52">
        <f>IF(AND(ISBLANK(AH47),ISBLANK(AJ47)),1,2)</f>
        <v>1</v>
      </c>
      <c r="AR47" s="52">
        <f>IF(ISBLANK(AH47),1,2)</f>
        <v>1</v>
      </c>
      <c r="AS47" s="17"/>
      <c r="AT47" s="45" t="s">
        <v>42</v>
      </c>
      <c r="AU47" s="4" t="s">
        <v>152</v>
      </c>
      <c r="AV47" s="40"/>
      <c r="AW47" s="40"/>
      <c r="AX47" s="40"/>
      <c r="AY47" s="40"/>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2:78" ht="4.95" customHeight="1" x14ac:dyDescent="0.3">
      <c r="J48" s="63"/>
      <c r="K48" s="66"/>
      <c r="O48" s="63"/>
      <c r="P48" s="66"/>
      <c r="AS48" s="17"/>
      <c r="AV48" s="40"/>
      <c r="AW48" s="40"/>
      <c r="AX48" s="40"/>
      <c r="AY48" s="40"/>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ht="15" customHeight="1" x14ac:dyDescent="0.3">
      <c r="F49" s="2" t="s">
        <v>274</v>
      </c>
      <c r="G49" s="27"/>
      <c r="I49" s="27"/>
      <c r="J49" s="63"/>
      <c r="K49" s="66"/>
      <c r="L49" s="27"/>
      <c r="N49" s="27"/>
      <c r="O49" s="63"/>
      <c r="P49" s="66"/>
      <c r="Q49" s="27"/>
      <c r="S49" s="27"/>
      <c r="Z49" s="2" t="s">
        <v>280</v>
      </c>
      <c r="AA49" s="111"/>
      <c r="AB49" s="111"/>
      <c r="AC49" s="111"/>
      <c r="AD49" s="111"/>
      <c r="AE49" s="111"/>
      <c r="AF49" s="111"/>
      <c r="AG49" s="111"/>
      <c r="AH49" s="111"/>
      <c r="AI49" s="111"/>
      <c r="AJ49" s="111"/>
      <c r="AM49" s="52">
        <f>IF(AND(ISBLANK(G49),ISBLANK(I49)),1,2)</f>
        <v>1</v>
      </c>
      <c r="AN49" s="52">
        <f>IF(AND(ISBLANK(L49),ISBLANK(N49)),1,2)</f>
        <v>1</v>
      </c>
      <c r="AO49" s="52">
        <f>IF(AND(ISBLANK(Q49),ISBLANK(S49)),1,2)</f>
        <v>1</v>
      </c>
      <c r="AT49" s="6"/>
      <c r="AU49" s="10"/>
      <c r="AV49" s="40"/>
      <c r="AW49" s="40"/>
      <c r="AX49" s="40"/>
      <c r="AY49" s="40"/>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ht="4.95" customHeight="1" x14ac:dyDescent="0.3">
      <c r="J50" s="63"/>
      <c r="K50" s="66"/>
      <c r="O50" s="63"/>
      <c r="P50" s="66"/>
      <c r="AS50" s="13"/>
      <c r="AV50" s="40"/>
      <c r="AW50" s="40"/>
      <c r="AX50" s="40"/>
      <c r="AY50" s="40"/>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ht="15" customHeight="1" x14ac:dyDescent="0.3">
      <c r="F51" s="2" t="s">
        <v>269</v>
      </c>
      <c r="G51" s="27"/>
      <c r="I51" s="27"/>
      <c r="J51" s="63"/>
      <c r="K51" s="66"/>
      <c r="L51" s="27"/>
      <c r="N51" s="27"/>
      <c r="O51" s="63"/>
      <c r="P51" s="66"/>
      <c r="Q51" s="27"/>
      <c r="S51" s="27"/>
      <c r="AM51" s="52">
        <f>IF(AND(ISBLANK(G51),ISBLANK(I51)),1,2)</f>
        <v>1</v>
      </c>
      <c r="AN51" s="52">
        <f>IF(AND(ISBLANK(L51),ISBLANK(N51)),1,2)</f>
        <v>1</v>
      </c>
      <c r="AO51" s="52">
        <f>IF(AND(ISBLANK(Q51),ISBLANK(S51)),1,2)</f>
        <v>1</v>
      </c>
      <c r="AS51" s="13"/>
      <c r="AT51" s="6"/>
      <c r="AU51" s="10"/>
      <c r="AV51" s="40"/>
      <c r="AW51" s="40"/>
      <c r="AX51" s="40"/>
      <c r="AY51" s="40"/>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ht="15" customHeight="1" x14ac:dyDescent="0.3">
      <c r="AS52" s="17"/>
      <c r="AT52" s="6"/>
      <c r="AV52" s="40"/>
      <c r="AW52" s="40"/>
      <c r="AX52" s="40"/>
      <c r="AY52" s="40"/>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ht="15" customHeight="1" x14ac:dyDescent="0.3">
      <c r="B53" s="1" t="s">
        <v>87</v>
      </c>
      <c r="AS53" s="17"/>
      <c r="AT53" s="6"/>
      <c r="AV53" s="40"/>
      <c r="AW53" s="40"/>
      <c r="AX53" s="40"/>
      <c r="AY53" s="40"/>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ht="15" customHeight="1" x14ac:dyDescent="0.3">
      <c r="AS54" s="17"/>
      <c r="AT54" s="6"/>
      <c r="AV54" s="40"/>
      <c r="AW54" s="40"/>
      <c r="AX54" s="40"/>
      <c r="AY54" s="40"/>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ht="15" customHeight="1" x14ac:dyDescent="0.3">
      <c r="C55" s="27"/>
      <c r="D55" s="4" t="s">
        <v>88</v>
      </c>
      <c r="R55" s="27"/>
      <c r="S55" s="4" t="s">
        <v>185</v>
      </c>
      <c r="AM55" s="52">
        <f>IF(AND(ISBLANK(C55),ISBLANK(R55)),1,2)</f>
        <v>1</v>
      </c>
      <c r="AS55" s="17"/>
      <c r="AT55" s="6"/>
      <c r="AV55" s="40"/>
      <c r="AW55" s="40"/>
      <c r="AX55" s="40"/>
      <c r="AY55" s="40"/>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ht="15" customHeight="1" x14ac:dyDescent="0.3">
      <c r="AS56" s="17"/>
      <c r="AT56" s="6"/>
      <c r="AV56" s="40"/>
      <c r="AW56" s="40"/>
      <c r="AX56" s="40"/>
      <c r="AY56" s="40"/>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ht="15" customHeight="1" x14ac:dyDescent="0.3">
      <c r="AS57" s="17"/>
      <c r="AT57" s="6"/>
      <c r="AV57" s="40"/>
      <c r="AW57" s="40"/>
      <c r="AX57" s="40"/>
      <c r="AY57" s="40"/>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ht="15" customHeight="1" x14ac:dyDescent="0.3">
      <c r="AS58" s="17"/>
      <c r="AT58" s="6"/>
      <c r="AV58" s="40"/>
      <c r="AW58" s="40"/>
      <c r="AX58" s="40"/>
      <c r="AY58" s="40"/>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ht="15" customHeight="1" x14ac:dyDescent="0.3">
      <c r="AS59" s="17"/>
      <c r="AT59" s="6"/>
      <c r="AV59" s="40"/>
      <c r="AW59" s="40"/>
      <c r="AX59" s="40"/>
      <c r="AY59" s="40"/>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ht="15" customHeight="1" x14ac:dyDescent="0.3">
      <c r="AS60" s="17"/>
      <c r="AT60" s="6"/>
      <c r="AV60" s="40"/>
      <c r="AW60" s="40"/>
      <c r="AX60" s="40"/>
      <c r="AY60" s="40"/>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ht="15" customHeight="1" x14ac:dyDescent="0.3">
      <c r="AS61" s="17"/>
      <c r="AT61" s="40"/>
      <c r="AU61" s="40"/>
      <c r="AV61" s="40"/>
      <c r="AW61" s="40"/>
      <c r="AX61" s="40"/>
      <c r="AY61" s="40"/>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ht="15" customHeight="1" x14ac:dyDescent="0.3">
      <c r="B62" s="131">
        <f>Tables!$F$13</f>
        <v>45931</v>
      </c>
      <c r="C62" s="131"/>
      <c r="D62" s="131"/>
      <c r="E62" s="131"/>
      <c r="F62" s="131"/>
      <c r="G62" s="131"/>
      <c r="H62" s="131"/>
      <c r="R62" s="129" t="s">
        <v>108</v>
      </c>
      <c r="S62" s="129"/>
      <c r="T62" s="129"/>
      <c r="U62" s="129"/>
      <c r="AS62" s="17"/>
      <c r="AT62" s="40"/>
      <c r="AU62" s="40"/>
      <c r="AV62" s="40"/>
      <c r="AW62" s="40"/>
      <c r="AX62" s="40"/>
      <c r="AY62" s="40"/>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ht="15" customHeight="1" x14ac:dyDescent="0.3">
      <c r="D63" s="2" t="s">
        <v>53</v>
      </c>
      <c r="E63" s="130">
        <f>$E$7</f>
        <v>0</v>
      </c>
      <c r="F63" s="130"/>
      <c r="G63" s="130"/>
      <c r="H63" s="130"/>
      <c r="I63" s="130"/>
      <c r="J63" s="130"/>
      <c r="K63" s="130"/>
      <c r="L63" s="130"/>
      <c r="M63" s="130"/>
      <c r="N63" s="130"/>
      <c r="O63" s="130"/>
      <c r="P63" s="130"/>
      <c r="Q63" s="130"/>
      <c r="R63" s="130"/>
      <c r="S63" s="130"/>
      <c r="T63" s="130"/>
      <c r="U63" s="130"/>
      <c r="V63" s="130"/>
      <c r="W63" s="130"/>
      <c r="X63" s="130"/>
      <c r="Y63" s="130"/>
      <c r="AD63" s="2" t="s">
        <v>72</v>
      </c>
      <c r="AE63" s="139">
        <f>$AE$7</f>
        <v>0</v>
      </c>
      <c r="AF63" s="138"/>
      <c r="AG63" s="138"/>
      <c r="AH63" s="138"/>
      <c r="AI63" s="138"/>
      <c r="AJ63" s="138"/>
      <c r="AS63" s="17"/>
      <c r="AT63" s="40"/>
      <c r="AU63" s="40"/>
      <c r="AV63" s="40"/>
      <c r="AW63" s="40"/>
      <c r="AX63" s="40"/>
      <c r="AY63" s="40"/>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ht="15" customHeight="1" x14ac:dyDescent="0.3">
      <c r="AD64" s="2" t="s">
        <v>73</v>
      </c>
      <c r="AE64" s="138">
        <f>$AE$8</f>
        <v>0</v>
      </c>
      <c r="AF64" s="138"/>
      <c r="AG64" s="138"/>
      <c r="AH64" s="138"/>
      <c r="AI64" s="138"/>
      <c r="AJ64" s="138"/>
      <c r="AS64" s="17"/>
      <c r="AT64" s="40"/>
      <c r="AU64" s="40"/>
      <c r="AV64" s="40"/>
      <c r="AW64" s="40"/>
      <c r="AX64" s="40"/>
      <c r="AY64" s="40"/>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ht="15" customHeight="1" x14ac:dyDescent="0.3">
      <c r="B65" s="1" t="s">
        <v>89</v>
      </c>
      <c r="AS65" s="17"/>
      <c r="AT65" s="17"/>
      <c r="AU65" s="17"/>
      <c r="AV65" s="17"/>
      <c r="AW65" s="17"/>
      <c r="AX65" s="17"/>
      <c r="AY65" s="17"/>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row>
    <row r="66" spans="2:78" ht="4.95" customHeight="1" x14ac:dyDescent="0.3">
      <c r="B66" s="1"/>
      <c r="AS66" s="17"/>
      <c r="AT66" s="17"/>
      <c r="AU66" s="17"/>
      <c r="AV66" s="17"/>
      <c r="AW66" s="17"/>
      <c r="AX66" s="17"/>
      <c r="AY66" s="17"/>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row>
    <row r="67" spans="2:78" ht="15" customHeight="1" x14ac:dyDescent="0.3">
      <c r="B67" s="54">
        <f>B17</f>
        <v>1</v>
      </c>
      <c r="C67" s="50" t="s">
        <v>281</v>
      </c>
      <c r="K67" s="58" t="str">
        <f>IF(AND(ISBLANK(G33),ISBLANK(L33),ISBLANK(Q33)),"","X")</f>
        <v/>
      </c>
      <c r="L67" s="4" t="s">
        <v>93</v>
      </c>
      <c r="P67" s="54">
        <v>7</v>
      </c>
      <c r="Q67" s="50" t="s">
        <v>282</v>
      </c>
      <c r="U67" s="17"/>
      <c r="AC67" s="17"/>
      <c r="AS67" s="17"/>
      <c r="AT67" s="17"/>
      <c r="AU67" s="17"/>
      <c r="AV67" s="17"/>
      <c r="AW67" s="17"/>
      <c r="AX67" s="17"/>
      <c r="AY67" s="17"/>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row>
    <row r="68" spans="2:78" ht="4.95" customHeight="1" x14ac:dyDescent="0.3">
      <c r="B68" s="1"/>
      <c r="U68" s="17"/>
      <c r="AC68" s="17"/>
      <c r="AS68" s="17"/>
      <c r="AT68" s="17"/>
      <c r="AU68" s="17"/>
      <c r="AV68" s="17"/>
      <c r="AW68" s="17"/>
      <c r="AX68" s="17"/>
      <c r="AY68" s="17"/>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row>
    <row r="69" spans="2:78" ht="15" customHeight="1" x14ac:dyDescent="0.3">
      <c r="B69" s="54">
        <v>2</v>
      </c>
      <c r="C69" s="50" t="s">
        <v>283</v>
      </c>
      <c r="D69" s="1"/>
      <c r="E69" s="1"/>
      <c r="F69" s="1"/>
      <c r="G69" s="1"/>
      <c r="H69" s="1"/>
      <c r="I69" s="1"/>
      <c r="J69" s="1"/>
      <c r="K69" s="58" t="str">
        <f>IF(AND(ISBLANK(G51),ISBLANK(L51),ISBLANK(Q51)),"","X")</f>
        <v/>
      </c>
      <c r="L69" s="4" t="s">
        <v>93</v>
      </c>
      <c r="N69" s="1"/>
      <c r="O69" s="1"/>
      <c r="Q69" s="58" t="str">
        <f>IF(AND(ISBLANK(G27),ISBLANK(L27),ISBLANK(Q27),ISBLANK(AH19),ISBLANK(G45),ISBLANK(L45),ISBLANK(Q45)),"","X")</f>
        <v/>
      </c>
      <c r="R69" s="4" t="s">
        <v>189</v>
      </c>
      <c r="Z69" s="162"/>
      <c r="AA69" s="162"/>
      <c r="AB69" s="162"/>
      <c r="AC69" s="162"/>
      <c r="AD69" s="4" t="s">
        <v>95</v>
      </c>
      <c r="AN69" s="52">
        <f>IF(Q69="X",2,1)</f>
        <v>1</v>
      </c>
      <c r="AS69" s="17"/>
      <c r="AT69" s="17"/>
      <c r="AU69" s="17"/>
      <c r="AV69" s="17"/>
      <c r="AW69" s="17"/>
      <c r="AX69" s="17"/>
      <c r="AY69" s="17"/>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row>
    <row r="70" spans="2:78" ht="4.95" customHeight="1" x14ac:dyDescent="0.3">
      <c r="B70" s="1"/>
      <c r="C70" s="1"/>
      <c r="D70" s="1"/>
      <c r="E70" s="1"/>
      <c r="F70" s="1"/>
      <c r="G70" s="1"/>
      <c r="H70" s="1"/>
      <c r="I70" s="1"/>
      <c r="J70" s="1"/>
      <c r="K70" s="1"/>
      <c r="L70" s="1"/>
      <c r="M70" s="1"/>
      <c r="N70" s="1"/>
      <c r="O70" s="1"/>
      <c r="AS70" s="17"/>
      <c r="AT70" s="17"/>
      <c r="AU70" s="17"/>
      <c r="AV70" s="17"/>
      <c r="AW70" s="17"/>
      <c r="AX70" s="17"/>
      <c r="AY70" s="17"/>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row>
    <row r="71" spans="2:78" ht="15" customHeight="1" x14ac:dyDescent="0.3">
      <c r="B71" s="54">
        <v>3</v>
      </c>
      <c r="C71" s="50" t="s">
        <v>284</v>
      </c>
      <c r="D71" s="1"/>
      <c r="E71" s="1"/>
      <c r="F71" s="1"/>
      <c r="G71" s="1"/>
      <c r="H71" s="1"/>
      <c r="I71" s="1"/>
      <c r="J71" s="1"/>
      <c r="K71" s="58" t="str">
        <f>IF(AND(ISBLANK(AH25),ISBLANK(AH27),ISBLANK(AH29),ISBLANK(AH31)),"","X")</f>
        <v/>
      </c>
      <c r="L71" s="4" t="s">
        <v>93</v>
      </c>
      <c r="N71" s="1"/>
      <c r="O71" s="1"/>
      <c r="Q71" s="58" t="str">
        <f>IF(AND(ISBLANK(G29),ISBLANK(L29),ISBLANK(Q29),ISBLANK(G47),ISBLANK(L47),ISBLANK(Q47),ISBLANK(AH21)),"","X")</f>
        <v/>
      </c>
      <c r="R71" s="4" t="s">
        <v>190</v>
      </c>
      <c r="Z71" s="162"/>
      <c r="AA71" s="162"/>
      <c r="AB71" s="162"/>
      <c r="AC71" s="162"/>
      <c r="AD71" s="4" t="s">
        <v>96</v>
      </c>
      <c r="AN71" s="52">
        <f>IF(Q71="X",2,1)</f>
        <v>1</v>
      </c>
      <c r="AS71" s="17"/>
      <c r="AT71" s="17"/>
      <c r="AU71" s="17"/>
      <c r="AV71" s="17"/>
      <c r="AW71" s="17"/>
      <c r="AX71" s="17"/>
      <c r="AY71" s="17"/>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row>
    <row r="72" spans="2:78" ht="4.95" customHeight="1" x14ac:dyDescent="0.3">
      <c r="B72" s="1"/>
      <c r="C72" s="1"/>
      <c r="D72" s="1"/>
      <c r="E72" s="1"/>
      <c r="F72" s="1"/>
      <c r="G72" s="1"/>
      <c r="H72" s="1"/>
      <c r="I72" s="1"/>
      <c r="J72" s="1"/>
      <c r="K72" s="1"/>
      <c r="L72" s="1"/>
      <c r="M72" s="1"/>
      <c r="N72" s="1"/>
      <c r="O72" s="1"/>
      <c r="AS72" s="17"/>
      <c r="AT72" s="17"/>
      <c r="AU72" s="17"/>
      <c r="AV72" s="17"/>
      <c r="AW72" s="17"/>
      <c r="AX72" s="17"/>
      <c r="AY72" s="17"/>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row>
    <row r="73" spans="2:78" ht="15" customHeight="1" x14ac:dyDescent="0.3">
      <c r="B73" s="54">
        <v>4</v>
      </c>
      <c r="C73" s="50" t="s">
        <v>91</v>
      </c>
      <c r="D73" s="1"/>
      <c r="E73" s="1"/>
      <c r="F73" s="1"/>
      <c r="G73" s="1"/>
      <c r="H73" s="1"/>
      <c r="I73" s="1"/>
      <c r="J73" s="1"/>
      <c r="K73" s="58" t="str">
        <f>IF(ISBLANK(AH27),"","X")</f>
        <v/>
      </c>
      <c r="L73" s="4" t="s">
        <v>93</v>
      </c>
      <c r="N73" s="1"/>
      <c r="O73" s="1"/>
      <c r="Q73" s="58" t="str">
        <f>IF(ISBLANK(AH33),"","X")</f>
        <v/>
      </c>
      <c r="R73" s="4" t="s">
        <v>191</v>
      </c>
      <c r="AS73" s="17"/>
      <c r="AT73" s="17"/>
      <c r="AU73" s="17"/>
      <c r="AV73" s="17"/>
      <c r="AW73" s="17"/>
      <c r="AX73" s="17"/>
      <c r="AY73" s="17"/>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row>
    <row r="74" spans="2:78" ht="4.95" customHeight="1" x14ac:dyDescent="0.3">
      <c r="B74" s="1"/>
      <c r="AS74" s="17"/>
      <c r="AT74" s="17"/>
      <c r="AU74" s="17"/>
      <c r="AV74" s="17"/>
      <c r="AW74" s="17"/>
      <c r="AX74" s="17"/>
      <c r="AY74" s="17"/>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row>
    <row r="75" spans="2:78" ht="15" customHeight="1" x14ac:dyDescent="0.3">
      <c r="B75" s="54">
        <v>5</v>
      </c>
      <c r="C75" s="50" t="s">
        <v>92</v>
      </c>
      <c r="K75" s="58" t="str">
        <f>IF(ISBLANK(AH29),"","X")</f>
        <v/>
      </c>
      <c r="L75" s="4" t="s">
        <v>93</v>
      </c>
      <c r="P75" s="54">
        <v>8</v>
      </c>
      <c r="Q75" s="50" t="s">
        <v>285</v>
      </c>
      <c r="AS75" s="17"/>
      <c r="AT75" s="17"/>
      <c r="AU75" s="17"/>
      <c r="AV75" s="17"/>
      <c r="AW75" s="17"/>
      <c r="AX75" s="17"/>
      <c r="AY75" s="17"/>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row>
    <row r="76" spans="2:78" ht="4.95" customHeight="1" x14ac:dyDescent="0.3">
      <c r="AS76" s="17"/>
      <c r="AT76" s="17"/>
      <c r="AU76" s="17"/>
      <c r="AV76" s="17"/>
      <c r="AW76" s="17"/>
      <c r="AX76" s="17"/>
      <c r="AY76" s="17"/>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row>
    <row r="77" spans="2:78" ht="15" customHeight="1" x14ac:dyDescent="0.3">
      <c r="B77" s="54">
        <v>6</v>
      </c>
      <c r="C77" s="50" t="s">
        <v>285</v>
      </c>
      <c r="K77" s="58" t="str">
        <f>IF(ISBLANK(AH47),"","X")</f>
        <v/>
      </c>
      <c r="L77" s="4" t="s">
        <v>93</v>
      </c>
      <c r="Q77" s="58" t="str">
        <f>IF(ISBLANK(AH43),"","X")</f>
        <v/>
      </c>
      <c r="R77" s="4" t="s">
        <v>189</v>
      </c>
      <c r="Z77" s="162"/>
      <c r="AA77" s="162"/>
      <c r="AB77" s="162"/>
      <c r="AC77" s="162"/>
      <c r="AD77" s="4" t="s">
        <v>95</v>
      </c>
      <c r="AN77" s="52">
        <f>IF(Q77="X",2,1)</f>
        <v>1</v>
      </c>
      <c r="AS77" s="17"/>
      <c r="AT77" s="17"/>
      <c r="AU77" s="17"/>
      <c r="AV77" s="17"/>
      <c r="AW77" s="17"/>
      <c r="AX77" s="17"/>
      <c r="AY77" s="17"/>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row>
    <row r="78" spans="2:78" ht="4.95" customHeight="1" x14ac:dyDescent="0.3">
      <c r="Q78" s="6"/>
      <c r="AS78" s="17"/>
      <c r="AT78" s="17"/>
      <c r="AU78" s="17"/>
      <c r="AV78" s="17"/>
      <c r="AW78" s="17"/>
      <c r="AX78" s="17"/>
      <c r="AY78" s="17"/>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row>
    <row r="79" spans="2:78" ht="15" customHeight="1" x14ac:dyDescent="0.3">
      <c r="Q79" s="58" t="str">
        <f>IF(ISBLANK(AH45),"","X")</f>
        <v/>
      </c>
      <c r="R79" s="4" t="s">
        <v>190</v>
      </c>
      <c r="Z79" s="162"/>
      <c r="AA79" s="162"/>
      <c r="AB79" s="162"/>
      <c r="AC79" s="162"/>
      <c r="AD79" s="4" t="s">
        <v>96</v>
      </c>
      <c r="AN79" s="52">
        <f>IF(Q79="X",2,1)</f>
        <v>1</v>
      </c>
      <c r="AS79" s="17"/>
      <c r="AT79" s="17"/>
      <c r="AU79" s="17"/>
      <c r="AV79" s="17"/>
      <c r="AW79" s="17"/>
      <c r="AX79" s="17"/>
      <c r="AY79" s="17"/>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row>
    <row r="80" spans="2:78" ht="4.95" customHeight="1" x14ac:dyDescent="0.3">
      <c r="B80" s="1"/>
      <c r="C80" s="1"/>
      <c r="D80" s="1"/>
      <c r="E80" s="1"/>
      <c r="F80" s="1"/>
      <c r="G80" s="1"/>
      <c r="H80" s="1"/>
      <c r="I80" s="1"/>
      <c r="J80" s="1"/>
      <c r="K80" s="1"/>
      <c r="L80" s="1"/>
      <c r="M80" s="1"/>
      <c r="N80" s="1"/>
      <c r="O80" s="1"/>
      <c r="Q80" s="6"/>
      <c r="AS80" s="17"/>
      <c r="AT80" s="17"/>
      <c r="AU80" s="17"/>
      <c r="AV80" s="17"/>
      <c r="AW80" s="17"/>
      <c r="AX80" s="17"/>
      <c r="AY80" s="17"/>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row>
    <row r="81" spans="2:78" ht="15" customHeight="1" x14ac:dyDescent="0.3">
      <c r="I81" s="55" t="s">
        <v>286</v>
      </c>
      <c r="J81" s="145"/>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7"/>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row>
    <row r="82" spans="2:78" ht="15" customHeight="1" x14ac:dyDescent="0.3">
      <c r="I82" s="55" t="s">
        <v>287</v>
      </c>
      <c r="J82" s="148"/>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50"/>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row>
    <row r="83" spans="2:78" ht="15" customHeight="1" x14ac:dyDescent="0.3">
      <c r="J83" s="151"/>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row>
    <row r="84" spans="2:78" ht="15" customHeight="1" x14ac:dyDescent="0.3">
      <c r="H84" s="19"/>
      <c r="I84" s="55" t="s">
        <v>196</v>
      </c>
      <c r="J84" s="120"/>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2"/>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row>
    <row r="85" spans="2:78" ht="15" customHeight="1" x14ac:dyDescent="0.3">
      <c r="G85" s="55"/>
      <c r="H85" s="19"/>
      <c r="I85" s="19"/>
      <c r="J85" s="123"/>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5"/>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row>
    <row r="86" spans="2:78" ht="15" customHeight="1" x14ac:dyDescent="0.3">
      <c r="H86" s="19"/>
      <c r="I86" s="19"/>
      <c r="J86" s="126"/>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8"/>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row>
    <row r="87" spans="2:78" ht="4.95" customHeight="1" x14ac:dyDescent="0.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row>
    <row r="88" spans="2:78" ht="15" customHeight="1" x14ac:dyDescent="0.3">
      <c r="B88" s="1" t="s">
        <v>36</v>
      </c>
      <c r="H88" s="4" t="s">
        <v>79</v>
      </c>
      <c r="J88" s="4" t="s">
        <v>80</v>
      </c>
      <c r="L88" s="4" t="s">
        <v>61</v>
      </c>
      <c r="X88" s="4" t="s">
        <v>198</v>
      </c>
      <c r="AC88" s="4" t="s">
        <v>197</v>
      </c>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row>
    <row r="89" spans="2:78" ht="4.95" customHeight="1" x14ac:dyDescent="0.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row>
    <row r="90" spans="2:78" ht="15" customHeight="1" x14ac:dyDescent="0.3">
      <c r="H90" s="27"/>
      <c r="J90" s="27"/>
      <c r="L90" s="27"/>
      <c r="N90" s="4" t="s">
        <v>288</v>
      </c>
      <c r="Y90" s="113"/>
      <c r="Z90" s="113"/>
      <c r="AC90" s="118"/>
      <c r="AD90" s="118"/>
      <c r="AE90" s="118"/>
      <c r="AF90" s="118"/>
      <c r="AG90" s="118"/>
      <c r="AH90" s="118"/>
      <c r="AI90" s="118"/>
      <c r="AM90" s="52">
        <f>IF(AND(ISBLANK(J90),ISBLANK(L90)),1,2)</f>
        <v>1</v>
      </c>
      <c r="AN90" s="52">
        <f>IF(ISBLANK(L90),1,2)</f>
        <v>1</v>
      </c>
      <c r="AO90" s="52">
        <f>IF(ISBLANK(J90),1,2)</f>
        <v>1</v>
      </c>
      <c r="AP90" s="52">
        <f>IF(H90="",1,2)</f>
        <v>1</v>
      </c>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row>
    <row r="91" spans="2:78" ht="4.95" customHeight="1" x14ac:dyDescent="0.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row>
    <row r="92" spans="2:78" ht="15" customHeight="1" x14ac:dyDescent="0.3">
      <c r="H92" s="27"/>
      <c r="J92" s="27"/>
      <c r="L92" s="27"/>
      <c r="N92" s="4" t="s">
        <v>289</v>
      </c>
      <c r="Y92" s="113"/>
      <c r="Z92" s="113"/>
      <c r="AC92" s="118"/>
      <c r="AD92" s="118"/>
      <c r="AE92" s="118"/>
      <c r="AF92" s="118"/>
      <c r="AG92" s="118"/>
      <c r="AH92" s="118"/>
      <c r="AI92" s="118"/>
      <c r="AM92" s="52">
        <f>IF(AND(ISBLANK(J92),ISBLANK(L92)),1,2)</f>
        <v>1</v>
      </c>
      <c r="AN92" s="52">
        <f>IF(ISBLANK(L92),1,2)</f>
        <v>1</v>
      </c>
      <c r="AO92" s="52">
        <f>IF(ISBLANK(J92),1,2)</f>
        <v>1</v>
      </c>
      <c r="AP92" s="52">
        <f>IF(H92="",1,2)</f>
        <v>1</v>
      </c>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row>
    <row r="93" spans="2:78" ht="4.95" customHeight="1" x14ac:dyDescent="0.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row>
    <row r="94" spans="2:78" ht="15" customHeight="1" x14ac:dyDescent="0.3">
      <c r="J94" s="27"/>
      <c r="L94" s="27"/>
      <c r="N94" s="4" t="s">
        <v>284</v>
      </c>
      <c r="Y94" s="113"/>
      <c r="Z94" s="113"/>
      <c r="AC94" s="118"/>
      <c r="AD94" s="118"/>
      <c r="AE94" s="118"/>
      <c r="AF94" s="118"/>
      <c r="AG94" s="118"/>
      <c r="AH94" s="118"/>
      <c r="AI94" s="118"/>
      <c r="AM94" s="52">
        <f>IF(AND(ISBLANK(J94),ISBLANK(L94)),1,2)</f>
        <v>1</v>
      </c>
      <c r="AN94" s="52">
        <f>IF(ISBLANK(L94),1,2)</f>
        <v>1</v>
      </c>
      <c r="AO94" s="52">
        <f>IF(ISBLANK(J94),1,2)</f>
        <v>1</v>
      </c>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row>
    <row r="95" spans="2:78" ht="4.95" customHeight="1" x14ac:dyDescent="0.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row>
    <row r="96" spans="2:78" ht="15" customHeight="1" x14ac:dyDescent="0.3">
      <c r="J96" s="27"/>
      <c r="L96" s="27"/>
      <c r="N96" s="4" t="s">
        <v>285</v>
      </c>
      <c r="Y96" s="113"/>
      <c r="Z96" s="113"/>
      <c r="AC96" s="118"/>
      <c r="AD96" s="118"/>
      <c r="AE96" s="118"/>
      <c r="AF96" s="118"/>
      <c r="AG96" s="118"/>
      <c r="AH96" s="118"/>
      <c r="AI96" s="118"/>
      <c r="AM96" s="52">
        <f>IF(AND(ISBLANK(J96),ISBLANK(L96)),1,2)</f>
        <v>1</v>
      </c>
      <c r="AN96" s="52">
        <f>IF(ISBLANK(L96),1,2)</f>
        <v>1</v>
      </c>
      <c r="AO96" s="52">
        <f>IF(ISBLANK(J96),1,2)</f>
        <v>1</v>
      </c>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row>
    <row r="97" spans="2:78" ht="4.95" customHeight="1" x14ac:dyDescent="0.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row>
    <row r="98" spans="2:78" ht="15" customHeight="1" x14ac:dyDescent="0.3">
      <c r="B98" s="1" t="s">
        <v>51</v>
      </c>
      <c r="AD98" s="2"/>
      <c r="AE98" s="6"/>
      <c r="AF98" s="6"/>
      <c r="AG98" s="6"/>
      <c r="AH98" s="6"/>
      <c r="AI98" s="6"/>
      <c r="AJ98" s="6"/>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row>
    <row r="99" spans="2:78" ht="15" customHeight="1" x14ac:dyDescent="0.3">
      <c r="E99" s="2" t="s">
        <v>97</v>
      </c>
      <c r="F99" s="111"/>
      <c r="G99" s="111"/>
      <c r="H99" s="111"/>
      <c r="I99" s="111"/>
      <c r="J99" s="111"/>
      <c r="K99" s="111"/>
      <c r="L99" s="111"/>
      <c r="M99" s="111"/>
      <c r="N99" s="111"/>
      <c r="O99" s="111"/>
      <c r="P99" s="111"/>
      <c r="Q99" s="111"/>
      <c r="R99" s="111"/>
      <c r="S99" s="111"/>
      <c r="T99" s="111"/>
      <c r="U99" s="111"/>
      <c r="AD99" s="2"/>
      <c r="AE99" s="6"/>
      <c r="AF99" s="6"/>
      <c r="AG99" s="6"/>
      <c r="AH99" s="6"/>
      <c r="AI99" s="6"/>
      <c r="AJ99" s="6"/>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row>
    <row r="100" spans="2:78" ht="15" customHeight="1" x14ac:dyDescent="0.3">
      <c r="E100" s="2" t="s">
        <v>54</v>
      </c>
      <c r="F100" s="110"/>
      <c r="G100" s="110"/>
      <c r="H100" s="110"/>
      <c r="I100" s="110"/>
      <c r="J100" s="110"/>
      <c r="K100" s="110"/>
      <c r="L100" s="110"/>
      <c r="M100" s="110"/>
      <c r="N100" s="110"/>
      <c r="O100" s="110"/>
      <c r="P100" s="110"/>
      <c r="Q100" s="110"/>
      <c r="R100" s="110"/>
      <c r="S100" s="110"/>
      <c r="T100" s="110"/>
      <c r="U100" s="110"/>
      <c r="AD100" s="2"/>
      <c r="AE100" s="6"/>
      <c r="AF100" s="6"/>
      <c r="AG100" s="6"/>
      <c r="AH100" s="6"/>
      <c r="AI100" s="6"/>
      <c r="AJ100" s="6"/>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row>
    <row r="101" spans="2:78" ht="15" customHeight="1" x14ac:dyDescent="0.3">
      <c r="E101" s="2" t="s">
        <v>161</v>
      </c>
      <c r="F101" s="110"/>
      <c r="G101" s="110"/>
      <c r="H101" s="110"/>
      <c r="I101" s="110"/>
      <c r="J101" s="110"/>
      <c r="K101" s="110"/>
      <c r="L101" s="110"/>
      <c r="M101" s="110"/>
      <c r="N101" s="110"/>
      <c r="O101" s="110"/>
      <c r="P101" s="110"/>
      <c r="Q101" s="110"/>
      <c r="R101" s="110"/>
      <c r="S101" s="110"/>
      <c r="T101" s="110"/>
      <c r="U101" s="110"/>
      <c r="X101" s="2" t="s">
        <v>57</v>
      </c>
      <c r="Y101" s="113"/>
      <c r="Z101" s="113"/>
      <c r="AA101" s="113"/>
      <c r="AB101" s="113"/>
      <c r="AD101" s="2"/>
      <c r="AF101" s="2" t="s">
        <v>58</v>
      </c>
      <c r="AG101" s="113"/>
      <c r="AH101" s="113"/>
      <c r="AI101" s="113"/>
      <c r="AJ101" s="1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row>
    <row r="102" spans="2:78" ht="15" customHeight="1" x14ac:dyDescent="0.3">
      <c r="E102" s="2" t="s">
        <v>199</v>
      </c>
      <c r="F102" s="110"/>
      <c r="G102" s="110"/>
      <c r="H102" s="110"/>
      <c r="I102" s="110"/>
      <c r="J102" s="110"/>
      <c r="K102" s="110"/>
      <c r="L102" s="110"/>
      <c r="M102" s="110"/>
      <c r="N102" s="110"/>
      <c r="O102" s="110"/>
      <c r="P102" s="110"/>
      <c r="Q102" s="110"/>
      <c r="R102" s="110"/>
      <c r="S102" s="110"/>
      <c r="T102" s="110"/>
      <c r="U102" s="110"/>
      <c r="AD102" s="2" t="s">
        <v>60</v>
      </c>
      <c r="AE102" s="111"/>
      <c r="AF102" s="111"/>
      <c r="AG102" s="111"/>
      <c r="AH102" s="111"/>
      <c r="AI102" s="111"/>
      <c r="AJ102" s="111"/>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row>
    <row r="103" spans="2:78" ht="15" customHeight="1" x14ac:dyDescent="0.3">
      <c r="E103" s="2" t="s">
        <v>55</v>
      </c>
      <c r="F103" s="156"/>
      <c r="G103" s="110"/>
      <c r="H103" s="110"/>
      <c r="I103" s="110"/>
      <c r="J103" s="110"/>
      <c r="K103" s="110"/>
      <c r="L103" s="110"/>
      <c r="M103" s="110"/>
      <c r="N103" s="110"/>
      <c r="O103" s="110"/>
      <c r="P103" s="110"/>
      <c r="Q103" s="110"/>
      <c r="R103" s="110"/>
      <c r="S103" s="110"/>
      <c r="T103" s="110"/>
      <c r="U103" s="110"/>
      <c r="AD103" s="2" t="s">
        <v>59</v>
      </c>
      <c r="AE103" s="112"/>
      <c r="AF103" s="112"/>
      <c r="AG103" s="112"/>
      <c r="AH103" s="112"/>
      <c r="AI103" s="112"/>
      <c r="AJ103" s="112"/>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row>
    <row r="104" spans="2:78" ht="15" customHeight="1" x14ac:dyDescent="0.3">
      <c r="B104" s="2"/>
      <c r="C104" s="2"/>
      <c r="D104" s="2"/>
      <c r="E104" s="2"/>
      <c r="F104" s="2"/>
      <c r="G104" s="2"/>
      <c r="H104" s="2"/>
      <c r="I104" s="2"/>
      <c r="J104" s="2"/>
      <c r="K104" s="2"/>
      <c r="L104" s="2"/>
      <c r="M104" s="2"/>
      <c r="V104" s="19"/>
      <c r="W104" s="19"/>
      <c r="X104" s="7"/>
      <c r="Y104" s="7"/>
      <c r="Z104" s="7"/>
      <c r="AA104" s="7"/>
      <c r="AB104" s="7"/>
      <c r="AC104" s="7"/>
      <c r="AD104" s="7"/>
      <c r="AE104" s="7"/>
      <c r="AF104" s="7"/>
      <c r="AG104" s="7"/>
      <c r="AH104" s="7"/>
      <c r="AI104" s="7"/>
      <c r="AJ104" s="7"/>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row>
    <row r="105" spans="2:78" ht="15" customHeight="1" x14ac:dyDescent="0.3">
      <c r="B105" s="1" t="s">
        <v>144</v>
      </c>
      <c r="X105" s="27"/>
      <c r="Y105" s="4" t="s">
        <v>52</v>
      </c>
      <c r="AF105" s="6"/>
      <c r="AG105" s="6"/>
      <c r="AH105" s="6"/>
      <c r="AI105" s="6"/>
      <c r="AJ105" s="6"/>
      <c r="AM105" s="52">
        <f>IF(ISBLANK(X105),1,2)</f>
        <v>1</v>
      </c>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row>
    <row r="106" spans="2:78" ht="15" customHeight="1" x14ac:dyDescent="0.3">
      <c r="E106" s="2" t="s">
        <v>56</v>
      </c>
      <c r="F106" s="111"/>
      <c r="G106" s="111"/>
      <c r="H106" s="111"/>
      <c r="I106" s="111"/>
      <c r="J106" s="111"/>
      <c r="K106" s="111"/>
      <c r="L106" s="111"/>
      <c r="M106" s="111"/>
      <c r="N106" s="111"/>
      <c r="O106" s="111"/>
      <c r="P106" s="111"/>
      <c r="Q106" s="111"/>
      <c r="R106" s="111"/>
      <c r="S106" s="111"/>
      <c r="T106" s="111"/>
      <c r="U106" s="111"/>
      <c r="AD106" s="2"/>
      <c r="AE106" s="6"/>
      <c r="AF106" s="6"/>
      <c r="AG106" s="6"/>
      <c r="AH106" s="6"/>
      <c r="AI106" s="6"/>
      <c r="AJ106" s="6"/>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row>
    <row r="107" spans="2:78" ht="15" customHeight="1" x14ac:dyDescent="0.3">
      <c r="E107" s="2" t="s">
        <v>54</v>
      </c>
      <c r="F107" s="110"/>
      <c r="G107" s="110"/>
      <c r="H107" s="110"/>
      <c r="I107" s="110"/>
      <c r="J107" s="110"/>
      <c r="K107" s="110"/>
      <c r="L107" s="110"/>
      <c r="M107" s="110"/>
      <c r="N107" s="110"/>
      <c r="O107" s="110"/>
      <c r="P107" s="110"/>
      <c r="Q107" s="110"/>
      <c r="R107" s="110"/>
      <c r="S107" s="110"/>
      <c r="T107" s="110"/>
      <c r="U107" s="110"/>
      <c r="AD107" s="2"/>
      <c r="AE107" s="6"/>
      <c r="AF107" s="6"/>
      <c r="AG107" s="6"/>
      <c r="AH107" s="6"/>
      <c r="AI107" s="6"/>
      <c r="AJ107" s="6"/>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row>
    <row r="108" spans="2:78" ht="15" customHeight="1" x14ac:dyDescent="0.3">
      <c r="E108" s="2" t="s">
        <v>161</v>
      </c>
      <c r="F108" s="110"/>
      <c r="G108" s="110"/>
      <c r="H108" s="110"/>
      <c r="I108" s="110"/>
      <c r="J108" s="110"/>
      <c r="K108" s="110"/>
      <c r="L108" s="110"/>
      <c r="M108" s="110"/>
      <c r="N108" s="110"/>
      <c r="O108" s="110"/>
      <c r="P108" s="110"/>
      <c r="Q108" s="110"/>
      <c r="R108" s="110"/>
      <c r="S108" s="110"/>
      <c r="T108" s="110"/>
      <c r="U108" s="110"/>
      <c r="X108" s="2" t="s">
        <v>57</v>
      </c>
      <c r="Y108" s="113"/>
      <c r="Z108" s="113"/>
      <c r="AA108" s="113"/>
      <c r="AB108" s="113"/>
      <c r="AD108" s="2"/>
      <c r="AF108" s="2" t="s">
        <v>58</v>
      </c>
      <c r="AG108" s="113"/>
      <c r="AH108" s="113"/>
      <c r="AI108" s="113"/>
      <c r="AJ108" s="1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row>
    <row r="109" spans="2:78" ht="15" customHeight="1" x14ac:dyDescent="0.3">
      <c r="E109" s="2" t="s">
        <v>199</v>
      </c>
      <c r="F109" s="111"/>
      <c r="G109" s="111"/>
      <c r="H109" s="111"/>
      <c r="I109" s="111"/>
      <c r="J109" s="111"/>
      <c r="K109" s="111"/>
      <c r="L109" s="111"/>
      <c r="M109" s="111"/>
      <c r="N109" s="111"/>
      <c r="O109" s="111"/>
      <c r="P109" s="111"/>
      <c r="Q109" s="111"/>
      <c r="R109" s="111"/>
      <c r="S109" s="111"/>
      <c r="T109" s="111"/>
      <c r="U109" s="111"/>
      <c r="AD109" s="2" t="s">
        <v>60</v>
      </c>
      <c r="AE109" s="111"/>
      <c r="AF109" s="111"/>
      <c r="AG109" s="111"/>
      <c r="AH109" s="111"/>
      <c r="AI109" s="111"/>
      <c r="AJ109" s="111"/>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row>
    <row r="110" spans="2:78" ht="15" customHeight="1" x14ac:dyDescent="0.3">
      <c r="E110" s="2" t="s">
        <v>55</v>
      </c>
      <c r="F110" s="110"/>
      <c r="G110" s="110"/>
      <c r="H110" s="110"/>
      <c r="I110" s="110"/>
      <c r="J110" s="110"/>
      <c r="K110" s="110"/>
      <c r="L110" s="110"/>
      <c r="M110" s="110"/>
      <c r="N110" s="110"/>
      <c r="O110" s="110"/>
      <c r="P110" s="110"/>
      <c r="Q110" s="110"/>
      <c r="R110" s="110"/>
      <c r="S110" s="110"/>
      <c r="T110" s="110"/>
      <c r="U110" s="110"/>
      <c r="AD110" s="2" t="s">
        <v>59</v>
      </c>
      <c r="AE110" s="136"/>
      <c r="AF110" s="136"/>
      <c r="AG110" s="136"/>
      <c r="AH110" s="136"/>
      <c r="AI110" s="136"/>
      <c r="AJ110" s="136"/>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row>
    <row r="111" spans="2:78" ht="15" customHeight="1" x14ac:dyDescent="0.3">
      <c r="AD111" s="2"/>
      <c r="AE111" s="6"/>
      <c r="AF111" s="6"/>
      <c r="AG111" s="6"/>
      <c r="AH111" s="6"/>
      <c r="AI111" s="6"/>
      <c r="AJ111" s="6"/>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row>
    <row r="112" spans="2:78" ht="15" customHeight="1" x14ac:dyDescent="0.3">
      <c r="AD112" s="2"/>
      <c r="AE112" s="6"/>
      <c r="AF112" s="6"/>
      <c r="AG112" s="6"/>
      <c r="AH112" s="6"/>
      <c r="AI112" s="6"/>
      <c r="AJ112" s="6"/>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row>
    <row r="113" spans="2:78" ht="15" customHeight="1" x14ac:dyDescent="0.3">
      <c r="AD113" s="2"/>
      <c r="AE113" s="6"/>
      <c r="AF113" s="6"/>
      <c r="AG113" s="6"/>
      <c r="AH113" s="6"/>
      <c r="AI113" s="6"/>
      <c r="AJ113" s="6"/>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row>
    <row r="114" spans="2:78" ht="15" customHeight="1" x14ac:dyDescent="0.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row>
    <row r="115" spans="2:78" ht="15" customHeight="1" x14ac:dyDescent="0.3">
      <c r="B115" s="131">
        <f>Tables!$F$13</f>
        <v>45931</v>
      </c>
      <c r="C115" s="131"/>
      <c r="D115" s="131"/>
      <c r="E115" s="131"/>
      <c r="F115" s="131"/>
      <c r="G115" s="131"/>
      <c r="H115" s="131"/>
      <c r="R115" s="129" t="s">
        <v>109</v>
      </c>
      <c r="S115" s="129"/>
      <c r="T115" s="129"/>
      <c r="U115" s="129"/>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row>
    <row r="116" spans="2:78" ht="15" customHeight="1" x14ac:dyDescent="0.3">
      <c r="D116" s="2" t="s">
        <v>53</v>
      </c>
      <c r="E116" s="130">
        <f>$E$7</f>
        <v>0</v>
      </c>
      <c r="F116" s="130"/>
      <c r="G116" s="130"/>
      <c r="H116" s="130"/>
      <c r="I116" s="130"/>
      <c r="J116" s="130"/>
      <c r="K116" s="130"/>
      <c r="L116" s="130"/>
      <c r="M116" s="130"/>
      <c r="N116" s="130"/>
      <c r="O116" s="130"/>
      <c r="P116" s="130"/>
      <c r="Q116" s="130"/>
      <c r="R116" s="130"/>
      <c r="S116" s="130"/>
      <c r="T116" s="130"/>
      <c r="U116" s="130"/>
      <c r="V116" s="130"/>
      <c r="W116" s="130"/>
      <c r="X116" s="130"/>
      <c r="Y116" s="130"/>
      <c r="AD116" s="2" t="s">
        <v>72</v>
      </c>
      <c r="AE116" s="139">
        <f>$AE$7</f>
        <v>0</v>
      </c>
      <c r="AF116" s="138"/>
      <c r="AG116" s="138"/>
      <c r="AH116" s="138"/>
      <c r="AI116" s="138"/>
      <c r="AJ116" s="138"/>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row>
    <row r="117" spans="2:78" ht="15" customHeight="1" x14ac:dyDescent="0.3">
      <c r="AD117" s="2" t="s">
        <v>73</v>
      </c>
      <c r="AE117" s="138">
        <f>$AE$8</f>
        <v>0</v>
      </c>
      <c r="AF117" s="138"/>
      <c r="AG117" s="138"/>
      <c r="AH117" s="138"/>
      <c r="AI117" s="138"/>
      <c r="AJ117" s="138"/>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row>
    <row r="118" spans="2:78" ht="15" customHeight="1" x14ac:dyDescent="0.3">
      <c r="B118" s="1" t="s">
        <v>143</v>
      </c>
      <c r="C118" s="1"/>
      <c r="D118" s="1"/>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row>
    <row r="119" spans="2:78" ht="4.95" customHeight="1" x14ac:dyDescent="0.3">
      <c r="B119" s="1"/>
      <c r="C119" s="1"/>
      <c r="D119" s="1"/>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row>
    <row r="120" spans="2:78" ht="15" customHeight="1" x14ac:dyDescent="0.3">
      <c r="B120" s="4" t="s">
        <v>290</v>
      </c>
      <c r="C120" s="1"/>
      <c r="D120" s="1"/>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row>
    <row r="121" spans="2:78" ht="4.95" customHeight="1" x14ac:dyDescent="0.3">
      <c r="B121" s="1"/>
      <c r="C121" s="1"/>
      <c r="D121" s="1"/>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row>
    <row r="122" spans="2:78" ht="15" customHeight="1" x14ac:dyDescent="0.3">
      <c r="B122" s="27"/>
      <c r="D122" s="40" t="str">
        <f>"Is being properly maintained in accordance with the "&amp;Tables!F23&amp;"'s requirements and functioning as it was designed."</f>
        <v>Is being properly maintained in accordance with the City's requirements and functioning as it was designed.</v>
      </c>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M122" s="52">
        <f>IF(AND(ISBLANK(B122),ISBLANK(B124)),1,2)</f>
        <v>1</v>
      </c>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row>
    <row r="123" spans="2:78" ht="4.95" customHeight="1" x14ac:dyDescent="0.3">
      <c r="B123" s="1"/>
      <c r="C123" s="1"/>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row>
    <row r="124" spans="2:78" ht="15" customHeight="1" x14ac:dyDescent="0.3">
      <c r="B124" s="27"/>
      <c r="C124" s="1"/>
      <c r="D124" s="140" t="s">
        <v>291</v>
      </c>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row>
    <row r="125" spans="2:78" ht="15" customHeight="1" x14ac:dyDescent="0.3">
      <c r="B125" s="1"/>
      <c r="C125" s="1"/>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row>
    <row r="126" spans="2:78" ht="15" customHeight="1" x14ac:dyDescent="0.3">
      <c r="B126" s="1"/>
      <c r="C126" s="1"/>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row>
    <row r="127" spans="2:78" ht="15" customHeight="1" x14ac:dyDescent="0.3">
      <c r="B127" s="27"/>
      <c r="C127" s="1"/>
      <c r="D127" s="43" t="s">
        <v>175</v>
      </c>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row>
    <row r="128" spans="2:78" ht="4.95" customHeight="1" x14ac:dyDescent="0.3">
      <c r="C128" s="1"/>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row>
    <row r="129" spans="2:78" ht="15" customHeight="1" x14ac:dyDescent="0.3">
      <c r="D129" s="2" t="s">
        <v>97</v>
      </c>
      <c r="E129" s="111"/>
      <c r="F129" s="111"/>
      <c r="G129" s="111"/>
      <c r="H129" s="111"/>
      <c r="I129" s="111"/>
      <c r="J129" s="111"/>
      <c r="K129" s="111"/>
      <c r="L129" s="111"/>
      <c r="M129" s="111"/>
      <c r="N129" s="111"/>
      <c r="O129" s="111"/>
      <c r="P129" s="111"/>
      <c r="Q129" s="111"/>
      <c r="R129" s="111"/>
      <c r="S129" s="111"/>
      <c r="T129" s="111"/>
      <c r="U129" s="111"/>
      <c r="V129" s="111"/>
      <c r="Y129" s="14" t="s">
        <v>130</v>
      </c>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row>
    <row r="130" spans="2:78" ht="15" customHeight="1" x14ac:dyDescent="0.3">
      <c r="D130" s="2" t="s">
        <v>53</v>
      </c>
      <c r="E130" s="110"/>
      <c r="F130" s="110"/>
      <c r="G130" s="110"/>
      <c r="H130" s="110"/>
      <c r="I130" s="110"/>
      <c r="J130" s="110"/>
      <c r="K130" s="110"/>
      <c r="L130" s="110"/>
      <c r="M130" s="110"/>
      <c r="N130" s="110"/>
      <c r="O130" s="110"/>
      <c r="P130" s="110"/>
      <c r="Q130" s="110"/>
      <c r="R130" s="110"/>
      <c r="S130" s="110"/>
      <c r="T130" s="110"/>
      <c r="U130" s="110"/>
      <c r="V130" s="110"/>
      <c r="Z130" s="143"/>
      <c r="AA130" s="143"/>
      <c r="AB130" s="143"/>
      <c r="AC130" s="143"/>
      <c r="AD130" s="143"/>
      <c r="AE130" s="143"/>
      <c r="AF130" s="143"/>
      <c r="AG130" s="143"/>
      <c r="AH130" s="143"/>
      <c r="AI130" s="143"/>
      <c r="AJ130" s="143"/>
      <c r="AM130" s="52">
        <f>IF(ISBLANK(Z130),1,2)</f>
        <v>1</v>
      </c>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row>
    <row r="131" spans="2:78" ht="15" customHeight="1" x14ac:dyDescent="0.3">
      <c r="D131" s="2" t="s">
        <v>54</v>
      </c>
      <c r="E131" s="110"/>
      <c r="F131" s="110"/>
      <c r="G131" s="110"/>
      <c r="H131" s="110"/>
      <c r="I131" s="110"/>
      <c r="J131" s="110"/>
      <c r="K131" s="110"/>
      <c r="L131" s="110"/>
      <c r="M131" s="110"/>
      <c r="N131" s="26"/>
      <c r="O131" s="26"/>
      <c r="P131" s="26"/>
      <c r="Q131" s="57" t="s">
        <v>57</v>
      </c>
      <c r="R131" s="110"/>
      <c r="S131" s="110"/>
      <c r="T131" s="110"/>
      <c r="U131" s="110"/>
      <c r="V131" s="110"/>
      <c r="Y131" s="41"/>
      <c r="Z131" s="144"/>
      <c r="AA131" s="144"/>
      <c r="AB131" s="144"/>
      <c r="AC131" s="144"/>
      <c r="AD131" s="144"/>
      <c r="AE131" s="144"/>
      <c r="AF131" s="144"/>
      <c r="AG131" s="144"/>
      <c r="AH131" s="144"/>
      <c r="AI131" s="144"/>
      <c r="AJ131" s="144"/>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row>
    <row r="132" spans="2:78" ht="15" customHeight="1" x14ac:dyDescent="0.3">
      <c r="D132" s="2" t="s">
        <v>161</v>
      </c>
      <c r="E132" s="110"/>
      <c r="F132" s="110"/>
      <c r="G132" s="110"/>
      <c r="H132" s="110"/>
      <c r="I132" s="110"/>
      <c r="J132" s="110"/>
      <c r="K132" s="110"/>
      <c r="L132" s="110"/>
      <c r="M132" s="110"/>
      <c r="Q132" s="2" t="s">
        <v>58</v>
      </c>
      <c r="R132" s="110"/>
      <c r="S132" s="110"/>
      <c r="T132" s="110"/>
      <c r="U132" s="110"/>
      <c r="V132" s="110"/>
      <c r="Y132" s="4" t="s">
        <v>131</v>
      </c>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row>
    <row r="133" spans="2:78" ht="15" customHeight="1" x14ac:dyDescent="0.3">
      <c r="C133" s="28"/>
      <c r="D133" s="2" t="s">
        <v>55</v>
      </c>
      <c r="E133" s="161"/>
      <c r="F133" s="161"/>
      <c r="G133" s="161"/>
      <c r="H133" s="161"/>
      <c r="I133" s="161"/>
      <c r="J133" s="161"/>
      <c r="K133" s="161"/>
      <c r="L133" s="161"/>
      <c r="M133" s="161"/>
      <c r="N133" s="141"/>
      <c r="O133" s="141"/>
      <c r="P133" s="141"/>
      <c r="Q133" s="141"/>
      <c r="R133" s="161"/>
      <c r="S133" s="161"/>
      <c r="T133" s="161"/>
      <c r="U133" s="161"/>
      <c r="V133" s="161"/>
      <c r="W133" s="28"/>
      <c r="X133" s="28"/>
      <c r="Z133" s="142" t="str">
        <f>IF(ISBLANK(Z130),"Type?",VLOOKUP(Z130,T_Registration[#All],2))</f>
        <v>Type?</v>
      </c>
      <c r="AA133" s="142"/>
      <c r="AB133" s="142"/>
      <c r="AC133" s="142"/>
      <c r="AD133" s="142"/>
      <c r="AE133" s="111"/>
      <c r="AF133" s="111"/>
      <c r="AG133" s="111"/>
      <c r="AH133" s="111"/>
      <c r="AI133" s="111"/>
      <c r="AJ133" s="111"/>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row>
    <row r="134" spans="2:78" ht="15" customHeight="1" x14ac:dyDescent="0.3">
      <c r="D134" s="2" t="s">
        <v>59</v>
      </c>
      <c r="E134" s="136"/>
      <c r="F134" s="136"/>
      <c r="G134" s="136"/>
      <c r="H134" s="136"/>
      <c r="I134" s="136"/>
      <c r="U134" s="19"/>
      <c r="V134" s="19"/>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row>
    <row r="135" spans="2:78" ht="15" customHeight="1" x14ac:dyDescent="0.3">
      <c r="D135" s="2"/>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row>
    <row r="136" spans="2:78" ht="15" customHeight="1" x14ac:dyDescent="0.3">
      <c r="D136" s="2" t="s">
        <v>98</v>
      </c>
      <c r="E136" s="39"/>
      <c r="F136" s="39"/>
      <c r="G136" s="39"/>
      <c r="H136" s="39"/>
      <c r="I136" s="39"/>
      <c r="J136" s="39"/>
      <c r="K136" s="39"/>
      <c r="L136" s="39"/>
      <c r="M136" s="39"/>
      <c r="N136" s="39"/>
      <c r="O136" s="39"/>
      <c r="P136" s="39"/>
      <c r="Q136" s="39"/>
      <c r="R136" s="39"/>
      <c r="S136" s="39"/>
      <c r="T136" s="39"/>
      <c r="U136" s="39"/>
      <c r="V136" s="39"/>
      <c r="Y136" s="2" t="s">
        <v>8</v>
      </c>
      <c r="Z136" s="160"/>
      <c r="AA136" s="160"/>
      <c r="AB136" s="160"/>
      <c r="AC136" s="160"/>
      <c r="AD136" s="160"/>
      <c r="AE136" s="160"/>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row>
    <row r="137" spans="2:78" ht="15" customHeight="1" x14ac:dyDescent="0.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row>
    <row r="138" spans="2:78" ht="15" customHeight="1" x14ac:dyDescent="0.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row>
    <row r="139" spans="2:78" ht="15" customHeight="1" x14ac:dyDescent="0.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row>
    <row r="140" spans="2:78" ht="15" customHeight="1" x14ac:dyDescent="0.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row>
    <row r="141" spans="2:78" ht="15" customHeight="1" x14ac:dyDescent="0.3">
      <c r="B141" s="48"/>
      <c r="C141" s="48"/>
      <c r="D141" s="48"/>
      <c r="E141" s="48"/>
      <c r="F141" s="48"/>
      <c r="G141" s="48"/>
      <c r="H141" s="48"/>
      <c r="R141" s="6"/>
      <c r="S141" s="6"/>
      <c r="T141" s="6"/>
      <c r="U141" s="6"/>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row>
    <row r="142" spans="2:78" ht="15" customHeight="1" x14ac:dyDescent="0.3">
      <c r="B142" s="48"/>
      <c r="C142" s="48"/>
      <c r="D142" s="48"/>
      <c r="E142" s="48"/>
      <c r="F142" s="48"/>
      <c r="G142" s="48"/>
      <c r="H142" s="48"/>
      <c r="R142" s="6"/>
      <c r="S142" s="6"/>
      <c r="T142" s="6"/>
      <c r="U142" s="6"/>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row>
    <row r="143" spans="2:78" ht="15" customHeight="1" x14ac:dyDescent="0.3"/>
    <row r="144" spans="2:78"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spans="2:21" ht="15" customHeight="1" x14ac:dyDescent="0.3">
      <c r="B161" s="131">
        <f>Tables!$F$13</f>
        <v>45931</v>
      </c>
      <c r="C161" s="131"/>
      <c r="D161" s="131"/>
      <c r="E161" s="131"/>
      <c r="F161" s="131"/>
      <c r="G161" s="131"/>
      <c r="H161" s="131"/>
      <c r="R161" s="129" t="s">
        <v>110</v>
      </c>
      <c r="S161" s="129"/>
      <c r="T161" s="129"/>
      <c r="U161" s="129"/>
    </row>
    <row r="162" spans="2:21" ht="15" customHeight="1" x14ac:dyDescent="0.3"/>
    <row r="163" spans="2:21" ht="15" customHeight="1" x14ac:dyDescent="0.3"/>
    <row r="164" spans="2:21" ht="15" customHeight="1" x14ac:dyDescent="0.3"/>
  </sheetData>
  <sheetProtection algorithmName="SHA-512" hashValue="h9OYo62AS3UbTia9Pi+VOVnPypupOxq2xIrCRmlFfSfXDKxzEKIE32ENkR7WFRhtR7aNIOsommrwdSt/gMaVIw==" saltValue="/Os2sxAHjjRdw1k2djuk1Q==" spinCount="100000" sheet="1" objects="1" scenarios="1" selectLockedCells="1"/>
  <mergeCells count="94">
    <mergeCell ref="Z136:AE136"/>
    <mergeCell ref="B161:H161"/>
    <mergeCell ref="R161:U161"/>
    <mergeCell ref="E132:M132"/>
    <mergeCell ref="R132:V132"/>
    <mergeCell ref="E133:V133"/>
    <mergeCell ref="Z133:AD133"/>
    <mergeCell ref="AE133:AJ133"/>
    <mergeCell ref="E134:I134"/>
    <mergeCell ref="E131:M131"/>
    <mergeCell ref="R131:V131"/>
    <mergeCell ref="F110:U110"/>
    <mergeCell ref="AE110:AJ110"/>
    <mergeCell ref="B115:H115"/>
    <mergeCell ref="R115:U115"/>
    <mergeCell ref="E116:Y116"/>
    <mergeCell ref="AE116:AJ116"/>
    <mergeCell ref="AE117:AJ117"/>
    <mergeCell ref="D124:AJ126"/>
    <mergeCell ref="E129:V129"/>
    <mergeCell ref="E130:V130"/>
    <mergeCell ref="Z130:AJ131"/>
    <mergeCell ref="Z79:AC79"/>
    <mergeCell ref="J81:AJ83"/>
    <mergeCell ref="J84:AJ86"/>
    <mergeCell ref="Y90:Z90"/>
    <mergeCell ref="AC90:AI90"/>
    <mergeCell ref="Y92:Z92"/>
    <mergeCell ref="AC92:AI92"/>
    <mergeCell ref="Y94:Z94"/>
    <mergeCell ref="AC94:AI94"/>
    <mergeCell ref="Y96:Z96"/>
    <mergeCell ref="AC96:AI96"/>
    <mergeCell ref="Z77:AC77"/>
    <mergeCell ref="G41:I41"/>
    <mergeCell ref="L41:N41"/>
    <mergeCell ref="Q41:S41"/>
    <mergeCell ref="AA41:AJ41"/>
    <mergeCell ref="AA49:AJ49"/>
    <mergeCell ref="B62:H62"/>
    <mergeCell ref="R62:U62"/>
    <mergeCell ref="E63:Y63"/>
    <mergeCell ref="AE63:AJ63"/>
    <mergeCell ref="AE64:AJ64"/>
    <mergeCell ref="Z69:AC69"/>
    <mergeCell ref="Z71:AC71"/>
    <mergeCell ref="G37:I37"/>
    <mergeCell ref="L37:N37"/>
    <mergeCell ref="Q37:S37"/>
    <mergeCell ref="W37:AJ37"/>
    <mergeCell ref="G39:I39"/>
    <mergeCell ref="L39:N39"/>
    <mergeCell ref="Q39:S39"/>
    <mergeCell ref="G21:I21"/>
    <mergeCell ref="L21:N21"/>
    <mergeCell ref="Q21:S21"/>
    <mergeCell ref="G23:I23"/>
    <mergeCell ref="L23:N23"/>
    <mergeCell ref="Q23:S23"/>
    <mergeCell ref="E10:Y10"/>
    <mergeCell ref="AE10:AJ10"/>
    <mergeCell ref="E11:Y11"/>
    <mergeCell ref="AE11:AJ11"/>
    <mergeCell ref="G19:I19"/>
    <mergeCell ref="L19:N19"/>
    <mergeCell ref="Q19:S19"/>
    <mergeCell ref="BF1:BY4"/>
    <mergeCell ref="AS6:BG7"/>
    <mergeCell ref="E9:J9"/>
    <mergeCell ref="N9:Q9"/>
    <mergeCell ref="V9:Y9"/>
    <mergeCell ref="AE9:AJ9"/>
    <mergeCell ref="Q1:AK4"/>
    <mergeCell ref="E7:Y7"/>
    <mergeCell ref="AE7:AJ7"/>
    <mergeCell ref="E8:Y8"/>
    <mergeCell ref="AE8:AJ8"/>
    <mergeCell ref="AD6:AJ6"/>
    <mergeCell ref="AE109:AJ109"/>
    <mergeCell ref="F99:U99"/>
    <mergeCell ref="F100:U100"/>
    <mergeCell ref="F101:U101"/>
    <mergeCell ref="Y101:AB101"/>
    <mergeCell ref="AG101:AJ101"/>
    <mergeCell ref="F102:U102"/>
    <mergeCell ref="AE102:AJ102"/>
    <mergeCell ref="F103:U103"/>
    <mergeCell ref="AE103:AJ103"/>
    <mergeCell ref="AG108:AJ108"/>
    <mergeCell ref="F109:U109"/>
    <mergeCell ref="F106:U106"/>
    <mergeCell ref="F107:U107"/>
    <mergeCell ref="F108:U108"/>
    <mergeCell ref="Y108:AB108"/>
  </mergeCells>
  <conditionalFormatting sqref="B122 B124">
    <cfRule type="expression" dxfId="260" priority="146">
      <formula>$AM$122=1</formula>
    </cfRule>
  </conditionalFormatting>
  <conditionalFormatting sqref="C55 R55">
    <cfRule type="expression" dxfId="259" priority="154">
      <formula>$AM$55=1</formula>
    </cfRule>
  </conditionalFormatting>
  <conditionalFormatting sqref="E129:E130 E133:E134">
    <cfRule type="expression" dxfId="258" priority="16">
      <formula>ISBLANK(E129)</formula>
    </cfRule>
  </conditionalFormatting>
  <conditionalFormatting sqref="E9:J9">
    <cfRule type="expression" dxfId="257" priority="24">
      <formula>ISBLANK(E9)</formula>
    </cfRule>
  </conditionalFormatting>
  <conditionalFormatting sqref="E131:M132 R131:V132">
    <cfRule type="expression" dxfId="256" priority="15">
      <formula>ISBLANK(E131)</formula>
    </cfRule>
  </conditionalFormatting>
  <conditionalFormatting sqref="E7:Y8 E10:Y11 AE11:AJ11">
    <cfRule type="expression" dxfId="255" priority="153">
      <formula>ISBLANK(E7)</formula>
    </cfRule>
  </conditionalFormatting>
  <conditionalFormatting sqref="E63:Y63 AE63:AJ64">
    <cfRule type="cellIs" dxfId="254" priority="145" operator="equal">
      <formula>0</formula>
    </cfRule>
  </conditionalFormatting>
  <conditionalFormatting sqref="E116:Y116 AE116:AJ117">
    <cfRule type="cellIs" dxfId="253" priority="144" operator="equal">
      <formula>0</formula>
    </cfRule>
  </conditionalFormatting>
  <conditionalFormatting sqref="F99:U103 Y101:AB101 AG101:AJ101 AE102:AJ103">
    <cfRule type="expression" priority="2" stopIfTrue="1">
      <formula>$AL$78=2</formula>
    </cfRule>
    <cfRule type="cellIs" priority="3" stopIfTrue="1" operator="greaterThan">
      <formula>0</formula>
    </cfRule>
    <cfRule type="expression" dxfId="252" priority="4">
      <formula>ISBLANK(F99)</formula>
    </cfRule>
  </conditionalFormatting>
  <conditionalFormatting sqref="F106:U110 Y108:AB108 AG108:AJ108 AE109:AJ110">
    <cfRule type="expression" priority="5" stopIfTrue="1">
      <formula>$AM$105=2</formula>
    </cfRule>
    <cfRule type="cellIs" priority="6" stopIfTrue="1" operator="greaterThan">
      <formula>0</formula>
    </cfRule>
    <cfRule type="expression" dxfId="251" priority="7">
      <formula>ISBLANK(F106)</formula>
    </cfRule>
  </conditionalFormatting>
  <conditionalFormatting sqref="G13 M13">
    <cfRule type="expression" dxfId="250" priority="151">
      <formula>ISBLANK(G13)</formula>
    </cfRule>
  </conditionalFormatting>
  <conditionalFormatting sqref="G27 I27">
    <cfRule type="expression" priority="80" stopIfTrue="1">
      <formula>$AM$27=2</formula>
    </cfRule>
    <cfRule type="expression" dxfId="249" priority="125">
      <formula>$AM$19=2</formula>
    </cfRule>
  </conditionalFormatting>
  <conditionalFormatting sqref="G29 I29">
    <cfRule type="expression" priority="78" stopIfTrue="1">
      <formula>$AM$29=2</formula>
    </cfRule>
    <cfRule type="expression" dxfId="248" priority="79">
      <formula>$AM$19=2</formula>
    </cfRule>
  </conditionalFormatting>
  <conditionalFormatting sqref="G31 I31">
    <cfRule type="expression" priority="76" stopIfTrue="1">
      <formula>$AM$31=2</formula>
    </cfRule>
    <cfRule type="expression" dxfId="247" priority="77">
      <formula>$AM$19=2</formula>
    </cfRule>
  </conditionalFormatting>
  <conditionalFormatting sqref="G33 I33">
    <cfRule type="expression" priority="74" stopIfTrue="1">
      <formula>$AM$33=2</formula>
    </cfRule>
    <cfRule type="expression" dxfId="246" priority="75">
      <formula>$AM$19=2</formula>
    </cfRule>
  </conditionalFormatting>
  <conditionalFormatting sqref="G45 I45">
    <cfRule type="expression" priority="64" stopIfTrue="1">
      <formula>$AM$45=2</formula>
    </cfRule>
    <cfRule type="expression" dxfId="245" priority="65">
      <formula>$AM$37=2</formula>
    </cfRule>
  </conditionalFormatting>
  <conditionalFormatting sqref="G47 I47">
    <cfRule type="expression" dxfId="244" priority="63">
      <formula>$AM$37=2</formula>
    </cfRule>
    <cfRule type="expression" priority="62" stopIfTrue="1">
      <formula>$AM$47=2</formula>
    </cfRule>
  </conditionalFormatting>
  <conditionalFormatting sqref="G49 I49">
    <cfRule type="expression" dxfId="243" priority="61">
      <formula>$AM$37=2</formula>
    </cfRule>
    <cfRule type="expression" priority="60" stopIfTrue="1">
      <formula>$AM$49=2</formula>
    </cfRule>
  </conditionalFormatting>
  <conditionalFormatting sqref="G51 I51">
    <cfRule type="expression" dxfId="242" priority="59">
      <formula>$AM$37=2</formula>
    </cfRule>
    <cfRule type="expression" priority="58" stopIfTrue="1">
      <formula>$AM$51=2</formula>
    </cfRule>
  </conditionalFormatting>
  <conditionalFormatting sqref="G19:I19">
    <cfRule type="cellIs" priority="130" stopIfTrue="1" operator="greaterThan">
      <formula>0</formula>
    </cfRule>
    <cfRule type="expression" priority="83" stopIfTrue="1">
      <formula>$AM$17=2</formula>
    </cfRule>
    <cfRule type="expression" dxfId="241" priority="131">
      <formula>$AM$19=1</formula>
    </cfRule>
  </conditionalFormatting>
  <conditionalFormatting sqref="G21:I21">
    <cfRule type="expression" dxfId="240" priority="124">
      <formula>$AM$19=2</formula>
    </cfRule>
    <cfRule type="cellIs" priority="123" stopIfTrue="1" operator="greaterThan">
      <formula>0</formula>
    </cfRule>
  </conditionalFormatting>
  <conditionalFormatting sqref="G23:I23">
    <cfRule type="expression" dxfId="239" priority="122">
      <formula>$AM$19=2</formula>
    </cfRule>
    <cfRule type="cellIs" priority="121" stopIfTrue="1" operator="greaterThan">
      <formula>0</formula>
    </cfRule>
  </conditionalFormatting>
  <conditionalFormatting sqref="G37:I37">
    <cfRule type="expression" priority="94" stopIfTrue="1">
      <formula>$AM$35=2</formula>
    </cfRule>
    <cfRule type="expression" dxfId="238" priority="112">
      <formula>$AM$37=1</formula>
    </cfRule>
    <cfRule type="cellIs" priority="111" stopIfTrue="1" operator="greaterThan">
      <formula>0</formula>
    </cfRule>
  </conditionalFormatting>
  <conditionalFormatting sqref="G39:I39">
    <cfRule type="expression" dxfId="237" priority="110">
      <formula>$AM$37=2</formula>
    </cfRule>
    <cfRule type="cellIs" priority="109" stopIfTrue="1" operator="greaterThan">
      <formula>0</formula>
    </cfRule>
  </conditionalFormatting>
  <conditionalFormatting sqref="G41:I41">
    <cfRule type="cellIs" priority="107" stopIfTrue="1" operator="greaterThan">
      <formula>0</formula>
    </cfRule>
    <cfRule type="expression" dxfId="236" priority="108">
      <formula>$AM$37=2</formula>
    </cfRule>
  </conditionalFormatting>
  <conditionalFormatting sqref="J90 L90">
    <cfRule type="expression" priority="27" stopIfTrue="1">
      <formula>$AP$90=2</formula>
    </cfRule>
    <cfRule type="expression" dxfId="235" priority="188">
      <formula>ISBLANK(J90)</formula>
    </cfRule>
  </conditionalFormatting>
  <conditionalFormatting sqref="J92 L92">
    <cfRule type="expression" priority="17" stopIfTrue="1">
      <formula>$AP$92=2</formula>
    </cfRule>
    <cfRule type="expression" dxfId="234" priority="20">
      <formula>ISBLANK(J92)</formula>
    </cfRule>
  </conditionalFormatting>
  <conditionalFormatting sqref="J94 L94">
    <cfRule type="expression" dxfId="233" priority="183">
      <formula>ISBLANK(J94)</formula>
    </cfRule>
  </conditionalFormatting>
  <conditionalFormatting sqref="J96 L96">
    <cfRule type="expression" dxfId="232" priority="23">
      <formula>ISBLANK(J96)</formula>
    </cfRule>
  </conditionalFormatting>
  <conditionalFormatting sqref="L27 N27">
    <cfRule type="expression" dxfId="231" priority="91">
      <formula>$AN$19=2</formula>
    </cfRule>
    <cfRule type="expression" priority="73" stopIfTrue="1">
      <formula>$AN$27=2</formula>
    </cfRule>
  </conditionalFormatting>
  <conditionalFormatting sqref="L29 N29">
    <cfRule type="expression" priority="72" stopIfTrue="1">
      <formula>$AN$29=2</formula>
    </cfRule>
    <cfRule type="expression" dxfId="230" priority="89">
      <formula>$AN$19=2</formula>
    </cfRule>
  </conditionalFormatting>
  <conditionalFormatting sqref="L31 N31">
    <cfRule type="expression" dxfId="229" priority="88">
      <formula>$AN$19=2</formula>
    </cfRule>
    <cfRule type="expression" priority="71" stopIfTrue="1">
      <formula>$AN$31=2</formula>
    </cfRule>
  </conditionalFormatting>
  <conditionalFormatting sqref="L33 N33">
    <cfRule type="expression" dxfId="228" priority="87">
      <formula>$AN$19=2</formula>
    </cfRule>
    <cfRule type="expression" priority="70" stopIfTrue="1">
      <formula>$AN$33=2</formula>
    </cfRule>
  </conditionalFormatting>
  <conditionalFormatting sqref="L45 N45">
    <cfRule type="expression" priority="56" stopIfTrue="1">
      <formula>$AN$45=2</formula>
    </cfRule>
    <cfRule type="expression" dxfId="227" priority="57">
      <formula>$AN$37=2</formula>
    </cfRule>
  </conditionalFormatting>
  <conditionalFormatting sqref="L47 N47">
    <cfRule type="expression" priority="54" stopIfTrue="1">
      <formula>$AN$47=2</formula>
    </cfRule>
    <cfRule type="expression" dxfId="226" priority="55">
      <formula>$AN$37=2</formula>
    </cfRule>
  </conditionalFormatting>
  <conditionalFormatting sqref="L49 N49">
    <cfRule type="expression" priority="52" stopIfTrue="1">
      <formula>$AN$49=2</formula>
    </cfRule>
    <cfRule type="expression" dxfId="225" priority="53">
      <formula>$AN$37=2</formula>
    </cfRule>
  </conditionalFormatting>
  <conditionalFormatting sqref="L51 N51">
    <cfRule type="expression" priority="50" stopIfTrue="1">
      <formula>$AN$51=2</formula>
    </cfRule>
    <cfRule type="expression" dxfId="224" priority="51">
      <formula>$AN$37=2</formula>
    </cfRule>
  </conditionalFormatting>
  <conditionalFormatting sqref="L90 J90">
    <cfRule type="expression" priority="187" stopIfTrue="1">
      <formula>$AM$90=2</formula>
    </cfRule>
  </conditionalFormatting>
  <conditionalFormatting sqref="L90">
    <cfRule type="expression" dxfId="223" priority="186">
      <formula>$AN$90=2</formula>
    </cfRule>
  </conditionalFormatting>
  <conditionalFormatting sqref="L92 J92">
    <cfRule type="expression" priority="19" stopIfTrue="1">
      <formula>$AM$92=2</formula>
    </cfRule>
  </conditionalFormatting>
  <conditionalFormatting sqref="L92">
    <cfRule type="expression" dxfId="222" priority="18">
      <formula>$AN$92=2</formula>
    </cfRule>
  </conditionalFormatting>
  <conditionalFormatting sqref="L94 J94">
    <cfRule type="expression" priority="182" stopIfTrue="1">
      <formula>$AM$94=2</formula>
    </cfRule>
  </conditionalFormatting>
  <conditionalFormatting sqref="L94">
    <cfRule type="expression" dxfId="221" priority="181">
      <formula>$AN$94=2</formula>
    </cfRule>
  </conditionalFormatting>
  <conditionalFormatting sqref="L96 J96">
    <cfRule type="expression" priority="22" stopIfTrue="1">
      <formula>$AM$96=2</formula>
    </cfRule>
  </conditionalFormatting>
  <conditionalFormatting sqref="L96">
    <cfRule type="expression" dxfId="220" priority="21">
      <formula>$AN$96=2</formula>
    </cfRule>
  </conditionalFormatting>
  <conditionalFormatting sqref="L19:N19">
    <cfRule type="expression" priority="82" stopIfTrue="1">
      <formula>$AM$17=2</formula>
    </cfRule>
    <cfRule type="expression" dxfId="219" priority="129">
      <formula>$AN$19=1</formula>
    </cfRule>
    <cfRule type="cellIs" priority="128" stopIfTrue="1" operator="greaterThan">
      <formula>0</formula>
    </cfRule>
  </conditionalFormatting>
  <conditionalFormatting sqref="L21:N21">
    <cfRule type="expression" dxfId="218" priority="120">
      <formula>$AN$19=2</formula>
    </cfRule>
    <cfRule type="cellIs" priority="119" stopIfTrue="1" operator="greaterThan">
      <formula>0</formula>
    </cfRule>
  </conditionalFormatting>
  <conditionalFormatting sqref="L23:N23">
    <cfRule type="cellIs" priority="117" stopIfTrue="1" operator="greaterThan">
      <formula>0</formula>
    </cfRule>
    <cfRule type="expression" dxfId="217" priority="118">
      <formula>$AN$19=2</formula>
    </cfRule>
  </conditionalFormatting>
  <conditionalFormatting sqref="L37:N37">
    <cfRule type="expression" dxfId="216" priority="104">
      <formula>$AN$37=1</formula>
    </cfRule>
    <cfRule type="cellIs" priority="103" stopIfTrue="1" operator="greaterThan">
      <formula>0</formula>
    </cfRule>
    <cfRule type="expression" priority="93" stopIfTrue="1">
      <formula>$AM$35=2</formula>
    </cfRule>
  </conditionalFormatting>
  <conditionalFormatting sqref="L39:N39">
    <cfRule type="cellIs" priority="105" stopIfTrue="1" operator="greaterThan">
      <formula>0</formula>
    </cfRule>
    <cfRule type="expression" dxfId="215" priority="106">
      <formula>$AN$37=2</formula>
    </cfRule>
  </conditionalFormatting>
  <conditionalFormatting sqref="L41:N41">
    <cfRule type="cellIs" priority="99" stopIfTrue="1" operator="greaterThan">
      <formula>0</formula>
    </cfRule>
    <cfRule type="expression" dxfId="214" priority="100">
      <formula>$AN$37=2</formula>
    </cfRule>
  </conditionalFormatting>
  <conditionalFormatting sqref="M15 T15">
    <cfRule type="expression" priority="137" stopIfTrue="1">
      <formula>$AM$15=2</formula>
    </cfRule>
    <cfRule type="expression" dxfId="213" priority="138">
      <formula>ISBLANK(M15)</formula>
    </cfRule>
  </conditionalFormatting>
  <conditionalFormatting sqref="N9:Q9">
    <cfRule type="expression" dxfId="212" priority="25">
      <formula>ISBLANK(N9)</formula>
    </cfRule>
  </conditionalFormatting>
  <conditionalFormatting sqref="Q27 S27">
    <cfRule type="expression" dxfId="211" priority="90">
      <formula>$AO$19=2</formula>
    </cfRule>
    <cfRule type="expression" priority="69" stopIfTrue="1">
      <formula>$AO$27=2</formula>
    </cfRule>
  </conditionalFormatting>
  <conditionalFormatting sqref="Q29 S29">
    <cfRule type="expression" dxfId="210" priority="86">
      <formula>$AO$19=2</formula>
    </cfRule>
    <cfRule type="expression" priority="68" stopIfTrue="1">
      <formula>$AO$29=2</formula>
    </cfRule>
  </conditionalFormatting>
  <conditionalFormatting sqref="Q31 S31">
    <cfRule type="expression" dxfId="209" priority="85">
      <formula>$AO$19=2</formula>
    </cfRule>
    <cfRule type="expression" priority="67" stopIfTrue="1">
      <formula>$AO$31=2</formula>
    </cfRule>
  </conditionalFormatting>
  <conditionalFormatting sqref="Q33 S33">
    <cfRule type="expression" dxfId="208" priority="84">
      <formula>$AO$19=2</formula>
    </cfRule>
    <cfRule type="expression" priority="66" stopIfTrue="1">
      <formula>$AO$33=2</formula>
    </cfRule>
  </conditionalFormatting>
  <conditionalFormatting sqref="Q45 S45">
    <cfRule type="expression" dxfId="207" priority="49">
      <formula>$AO$37=2</formula>
    </cfRule>
    <cfRule type="expression" priority="48" stopIfTrue="1">
      <formula>$AO$45=2</formula>
    </cfRule>
  </conditionalFormatting>
  <conditionalFormatting sqref="Q47 S47">
    <cfRule type="expression" priority="46" stopIfTrue="1">
      <formula>$AO$47=2</formula>
    </cfRule>
    <cfRule type="expression" dxfId="206" priority="47">
      <formula>$AO$37=2</formula>
    </cfRule>
  </conditionalFormatting>
  <conditionalFormatting sqref="Q49 S49">
    <cfRule type="expression" priority="44" stopIfTrue="1">
      <formula>$AO$49=2</formula>
    </cfRule>
    <cfRule type="expression" dxfId="205" priority="45">
      <formula>$AO$37=2</formula>
    </cfRule>
  </conditionalFormatting>
  <conditionalFormatting sqref="Q51 S51">
    <cfRule type="expression" priority="42" stopIfTrue="1">
      <formula>$AO$51=2</formula>
    </cfRule>
    <cfRule type="expression" dxfId="204" priority="43">
      <formula>$AO$37=2</formula>
    </cfRule>
  </conditionalFormatting>
  <conditionalFormatting sqref="Q19:S19">
    <cfRule type="cellIs" priority="126" stopIfTrue="1" operator="greaterThan">
      <formula>0</formula>
    </cfRule>
    <cfRule type="expression" priority="81" stopIfTrue="1">
      <formula>$AM$17=2</formula>
    </cfRule>
    <cfRule type="expression" dxfId="203" priority="127">
      <formula>$AO$19=1</formula>
    </cfRule>
  </conditionalFormatting>
  <conditionalFormatting sqref="Q21:S21">
    <cfRule type="cellIs" priority="115" stopIfTrue="1" operator="greaterThan">
      <formula>0</formula>
    </cfRule>
    <cfRule type="expression" dxfId="202" priority="116">
      <formula>$AO$19=2</formula>
    </cfRule>
  </conditionalFormatting>
  <conditionalFormatting sqref="Q23:S23">
    <cfRule type="cellIs" priority="113" stopIfTrue="1" operator="greaterThan">
      <formula>0</formula>
    </cfRule>
    <cfRule type="expression" dxfId="201" priority="114">
      <formula>$AO$19=2</formula>
    </cfRule>
  </conditionalFormatting>
  <conditionalFormatting sqref="Q37:S37">
    <cfRule type="expression" dxfId="200" priority="102">
      <formula>$AO$37=1</formula>
    </cfRule>
    <cfRule type="expression" priority="92" stopIfTrue="1">
      <formula>$AM$35=2</formula>
    </cfRule>
    <cfRule type="cellIs" priority="101" stopIfTrue="1" operator="greaterThan">
      <formula>0</formula>
    </cfRule>
  </conditionalFormatting>
  <conditionalFormatting sqref="Q39:S39">
    <cfRule type="cellIs" priority="97" stopIfTrue="1" operator="greaterThan">
      <formula>0</formula>
    </cfRule>
    <cfRule type="expression" dxfId="199" priority="98">
      <formula>$AO$37=2</formula>
    </cfRule>
  </conditionalFormatting>
  <conditionalFormatting sqref="Q41:S41">
    <cfRule type="expression" dxfId="198" priority="96">
      <formula>$AO$37=2</formula>
    </cfRule>
    <cfRule type="cellIs" priority="95" stopIfTrue="1" operator="greaterThan">
      <formula>0</formula>
    </cfRule>
  </conditionalFormatting>
  <conditionalFormatting sqref="V9:Y9">
    <cfRule type="expression" dxfId="197" priority="26">
      <formula>ISBLANK(V9)</formula>
    </cfRule>
  </conditionalFormatting>
  <conditionalFormatting sqref="W37:AJ37">
    <cfRule type="expression" dxfId="196" priority="41">
      <formula>$AR$33=2</formula>
    </cfRule>
    <cfRule type="cellIs" priority="40" stopIfTrue="1" operator="greaterThan">
      <formula>0</formula>
    </cfRule>
  </conditionalFormatting>
  <conditionalFormatting sqref="X105">
    <cfRule type="expression" dxfId="195" priority="660">
      <formula>$AM$105=1</formula>
    </cfRule>
  </conditionalFormatting>
  <conditionalFormatting sqref="Y90 AC90">
    <cfRule type="expression" dxfId="194" priority="31">
      <formula>$AO$90=2</formula>
    </cfRule>
    <cfRule type="cellIs" priority="30" stopIfTrue="1" operator="greaterThan">
      <formula>0</formula>
    </cfRule>
  </conditionalFormatting>
  <conditionalFormatting sqref="Y92 AC92">
    <cfRule type="expression" dxfId="193" priority="29">
      <formula>$AO$92=2</formula>
    </cfRule>
    <cfRule type="cellIs" priority="28" stopIfTrue="1" operator="greaterThan">
      <formula>0</formula>
    </cfRule>
  </conditionalFormatting>
  <conditionalFormatting sqref="Y94 AC94">
    <cfRule type="expression" dxfId="192" priority="185">
      <formula>$AO$94=2</formula>
    </cfRule>
    <cfRule type="cellIs" priority="184" stopIfTrue="1" operator="greaterThan">
      <formula>0</formula>
    </cfRule>
  </conditionalFormatting>
  <conditionalFormatting sqref="Y96 AC96">
    <cfRule type="expression" dxfId="191" priority="190">
      <formula>$AO$96=2</formula>
    </cfRule>
    <cfRule type="cellIs" priority="189" stopIfTrue="1" operator="greaterThan">
      <formula>0</formula>
    </cfRule>
  </conditionalFormatting>
  <conditionalFormatting sqref="Z69:AC69">
    <cfRule type="cellIs" priority="173" stopIfTrue="1" operator="greaterThan">
      <formula>0</formula>
    </cfRule>
    <cfRule type="expression" dxfId="190" priority="174">
      <formula>$AN$69=2</formula>
    </cfRule>
  </conditionalFormatting>
  <conditionalFormatting sqref="Z71:AC71">
    <cfRule type="cellIs" priority="175" stopIfTrue="1" operator="greaterThan">
      <formula>0</formula>
    </cfRule>
    <cfRule type="expression" dxfId="189" priority="176">
      <formula>$AN$71=2</formula>
    </cfRule>
  </conditionalFormatting>
  <conditionalFormatting sqref="Z77:AC77">
    <cfRule type="cellIs" priority="177" stopIfTrue="1" operator="greaterThan">
      <formula>0</formula>
    </cfRule>
    <cfRule type="expression" dxfId="188" priority="178">
      <formula>$AN$77=2</formula>
    </cfRule>
  </conditionalFormatting>
  <conditionalFormatting sqref="Z79:AC79">
    <cfRule type="cellIs" priority="179" stopIfTrue="1" operator="greaterThan">
      <formula>0</formula>
    </cfRule>
    <cfRule type="expression" dxfId="187" priority="180">
      <formula>$AN$79=2</formula>
    </cfRule>
  </conditionalFormatting>
  <conditionalFormatting sqref="Z136:AE136">
    <cfRule type="expression" dxfId="186" priority="152">
      <formula>ISBLANK(Z136)</formula>
    </cfRule>
  </conditionalFormatting>
  <conditionalFormatting sqref="Z130:AJ131">
    <cfRule type="expression" priority="10" stopIfTrue="1">
      <formula>$AL$139=2</formula>
    </cfRule>
    <cfRule type="expression" dxfId="185" priority="11">
      <formula>ISBLANK(Z130)</formula>
    </cfRule>
  </conditionalFormatting>
  <conditionalFormatting sqref="AA49:AJ49">
    <cfRule type="expression" dxfId="184" priority="39">
      <formula>$AR$47=2</formula>
    </cfRule>
    <cfRule type="cellIs" priority="38" stopIfTrue="1" operator="greaterThan">
      <formula>0</formula>
    </cfRule>
  </conditionalFormatting>
  <conditionalFormatting sqref="AD6:AJ6">
    <cfRule type="cellIs" dxfId="183" priority="1" operator="equal">
      <formula>0</formula>
    </cfRule>
  </conditionalFormatting>
  <conditionalFormatting sqref="AE7:AE10">
    <cfRule type="expression" dxfId="182" priority="140">
      <formula>ISBLANK(AE7)</formula>
    </cfRule>
  </conditionalFormatting>
  <conditionalFormatting sqref="AE133:AJ133">
    <cfRule type="expression" dxfId="181" priority="141">
      <formula>ISBLANK(AE133)</formula>
    </cfRule>
  </conditionalFormatting>
  <conditionalFormatting sqref="AH19 AJ19">
    <cfRule type="expression" dxfId="180" priority="134">
      <formula>ISBLANK(AJ19)</formula>
    </cfRule>
    <cfRule type="expression" priority="133" stopIfTrue="1">
      <formula>$AQ$19=2</formula>
    </cfRule>
  </conditionalFormatting>
  <conditionalFormatting sqref="AH21 AJ21">
    <cfRule type="expression" priority="156" stopIfTrue="1">
      <formula>$AQ$21=2</formula>
    </cfRule>
    <cfRule type="expression" dxfId="179" priority="157">
      <formula>ISBLANK(AH21)</formula>
    </cfRule>
  </conditionalFormatting>
  <conditionalFormatting sqref="AH23 AJ23">
    <cfRule type="expression" priority="159" stopIfTrue="1">
      <formula>$AQ$23=2</formula>
    </cfRule>
    <cfRule type="expression" dxfId="178" priority="160">
      <formula>ISBLANK(AH23)</formula>
    </cfRule>
  </conditionalFormatting>
  <conditionalFormatting sqref="AH25 AJ25">
    <cfRule type="expression" priority="162" stopIfTrue="1">
      <formula>$AQ$25=2</formula>
    </cfRule>
    <cfRule type="expression" dxfId="177" priority="163">
      <formula>ISBLANK(AH25)</formula>
    </cfRule>
  </conditionalFormatting>
  <conditionalFormatting sqref="AH27 AJ27">
    <cfRule type="expression" priority="165" stopIfTrue="1">
      <formula>$AQ$27=2</formula>
    </cfRule>
    <cfRule type="expression" dxfId="176" priority="166">
      <formula>ISBLANK(AH27)</formula>
    </cfRule>
    <cfRule type="expression" priority="164" stopIfTrue="1">
      <formula>$AP$27=2</formula>
    </cfRule>
  </conditionalFormatting>
  <conditionalFormatting sqref="AH29 AJ29">
    <cfRule type="expression" priority="167" stopIfTrue="1">
      <formula>$AP$29=2</formula>
    </cfRule>
    <cfRule type="expression" priority="168" stopIfTrue="1">
      <formula>$AQ$29=2</formula>
    </cfRule>
    <cfRule type="expression" dxfId="175" priority="169">
      <formula>$AQ$29=1</formula>
    </cfRule>
  </conditionalFormatting>
  <conditionalFormatting sqref="AH31 AJ31">
    <cfRule type="expression" priority="171" stopIfTrue="1">
      <formula>$AQ$31=2</formula>
    </cfRule>
    <cfRule type="expression" dxfId="174" priority="172">
      <formula>$AQ$31=1</formula>
    </cfRule>
    <cfRule type="expression" priority="170" stopIfTrue="1">
      <formula>$AP$31=2</formula>
    </cfRule>
  </conditionalFormatting>
  <conditionalFormatting sqref="AH33 AJ33">
    <cfRule type="expression" priority="135" stopIfTrue="1">
      <formula>$AQ$33=2</formula>
    </cfRule>
    <cfRule type="expression" dxfId="173" priority="136">
      <formula>$AQ$33=1</formula>
    </cfRule>
  </conditionalFormatting>
  <conditionalFormatting sqref="AH43 AJ43">
    <cfRule type="expression" priority="36" stopIfTrue="1">
      <formula>$AQ$43=2</formula>
    </cfRule>
    <cfRule type="expression" dxfId="172" priority="37">
      <formula>ISBLANK(AH43)</formula>
    </cfRule>
  </conditionalFormatting>
  <conditionalFormatting sqref="AH45 AJ45">
    <cfRule type="expression" dxfId="171" priority="35">
      <formula>ISBLANK(AH45)</formula>
    </cfRule>
    <cfRule type="expression" priority="34" stopIfTrue="1">
      <formula>$AQ$45=2</formula>
    </cfRule>
  </conditionalFormatting>
  <conditionalFormatting sqref="AH47 AJ47">
    <cfRule type="expression" priority="32" stopIfTrue="1">
      <formula>$AQ$47=2</formula>
    </cfRule>
    <cfRule type="expression" dxfId="170" priority="33">
      <formula>ISBLANK(AH47)</formula>
    </cfRule>
  </conditionalFormatting>
  <dataValidations count="1">
    <dataValidation type="list" allowBlank="1" showInputMessage="1" showErrorMessage="1" sqref="G23:I23 L23:N23 Q23:S23 G41:I41 L41:N41 Q41:S41" xr:uid="{6DA00B45-2B95-4CA8-9872-955DF1F618F7}">
      <formula1>Shape</formula1>
    </dataValidation>
  </dataValidations>
  <pageMargins left="0.2" right="0.2" top="0.5" bottom="0.25" header="0.3" footer="0.3"/>
  <pageSetup orientation="portrait" r:id="rId1"/>
  <rowBreaks count="2" manualBreakCount="2">
    <brk id="62" max="16383" man="1"/>
    <brk id="115" max="1638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2A3EA3B-6F5F-4D21-B7BD-38987F00BE9E}">
          <x14:formula1>
            <xm:f>Tables!$J$22:$J$28</xm:f>
          </x14:formula1>
          <xm:sqref>Z130:AJ131</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6692462A-894F-488A-B58D-EACE66640B0D}">
          <x14:formula1>
            <xm:f>Tables!$B$8</xm:f>
          </x14:formula1>
          <xm:sqref>AH23 AJ23 AA41:AJ41 A43:XFD51 E130:V130 E131:M132 R131:V132 E133:V133 E134:I134 AE133:AJ133 Z136:AE136 AS33:AX47 A25:AR39 AY25:XFD39 AS19:AX30 AY11:XFD22 AS17:AT17 AS15:AT15 AT13:AU13 AS11:BG11 A7:AR22 BH7:XFD10 B55:AN55 A65:XFD129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340C-F36B-4245-8A47-E2B21B4DF522}">
  <sheetPr codeName="Sheet6">
    <tabColor theme="6" tint="0.39997558519241921"/>
  </sheetPr>
  <dimension ref="A1:BY205"/>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38" width="2.77734375" style="4" customWidth="1"/>
    <col min="39" max="41" width="4.77734375" style="15" hidden="1" customWidth="1"/>
    <col min="42" max="77" width="2.77734375" style="4" customWidth="1"/>
    <col min="78" max="16384" width="2.77734375" style="4" hidden="1"/>
  </cols>
  <sheetData>
    <row r="1" spans="2:77" ht="15" customHeight="1" x14ac:dyDescent="0.3">
      <c r="G1" s="5"/>
      <c r="H1" s="5"/>
      <c r="I1" s="5"/>
      <c r="J1" s="5"/>
      <c r="K1" s="5"/>
      <c r="L1" s="5"/>
      <c r="M1" s="5"/>
      <c r="N1" s="5"/>
      <c r="O1" s="5"/>
      <c r="P1" s="5"/>
      <c r="Q1" s="114" t="s">
        <v>292</v>
      </c>
      <c r="R1" s="114"/>
      <c r="S1" s="114"/>
      <c r="T1" s="114"/>
      <c r="U1" s="114"/>
      <c r="V1" s="114"/>
      <c r="W1" s="114"/>
      <c r="X1" s="114"/>
      <c r="Y1" s="114"/>
      <c r="Z1" s="114"/>
      <c r="AA1" s="114"/>
      <c r="AB1" s="114"/>
      <c r="AC1" s="114"/>
      <c r="AD1" s="114"/>
      <c r="AE1" s="114"/>
      <c r="AF1" s="114"/>
      <c r="AG1" s="114"/>
      <c r="AH1" s="114"/>
      <c r="AI1" s="114"/>
      <c r="AJ1" s="114"/>
      <c r="AK1" s="114"/>
      <c r="BF1" s="114" t="str">
        <f>Q1</f>
        <v>Form 4D - Bioretention Area
Annual Inspection Form</v>
      </c>
      <c r="BG1" s="114"/>
      <c r="BH1" s="114"/>
      <c r="BI1" s="114"/>
      <c r="BJ1" s="114"/>
      <c r="BK1" s="114"/>
      <c r="BL1" s="114"/>
      <c r="BM1" s="114"/>
      <c r="BN1" s="114"/>
      <c r="BO1" s="114"/>
      <c r="BP1" s="114"/>
      <c r="BQ1" s="114"/>
      <c r="BR1" s="114"/>
      <c r="BS1" s="114"/>
      <c r="BT1" s="114"/>
      <c r="BU1" s="114"/>
      <c r="BV1" s="114"/>
      <c r="BW1" s="114"/>
      <c r="BX1" s="114"/>
    </row>
    <row r="2" spans="2:77" ht="15" customHeight="1" x14ac:dyDescent="0.3">
      <c r="E2" s="5"/>
      <c r="F2" s="5"/>
      <c r="G2" s="5"/>
      <c r="H2" s="5"/>
      <c r="I2" s="5"/>
      <c r="J2" s="5"/>
      <c r="K2" s="5"/>
      <c r="L2" s="5"/>
      <c r="M2" s="5"/>
      <c r="N2" s="5"/>
      <c r="O2" s="5"/>
      <c r="P2" s="5"/>
      <c r="Q2" s="114"/>
      <c r="R2" s="114"/>
      <c r="S2" s="114"/>
      <c r="T2" s="114"/>
      <c r="U2" s="114"/>
      <c r="V2" s="114"/>
      <c r="W2" s="114"/>
      <c r="X2" s="114"/>
      <c r="Y2" s="114"/>
      <c r="Z2" s="114"/>
      <c r="AA2" s="114"/>
      <c r="AB2" s="114"/>
      <c r="AC2" s="114"/>
      <c r="AD2" s="114"/>
      <c r="AE2" s="114"/>
      <c r="AF2" s="114"/>
      <c r="AG2" s="114"/>
      <c r="AH2" s="114"/>
      <c r="AI2" s="114"/>
      <c r="AJ2" s="114"/>
      <c r="AK2" s="114"/>
      <c r="BF2" s="114"/>
      <c r="BG2" s="114"/>
      <c r="BH2" s="114"/>
      <c r="BI2" s="114"/>
      <c r="BJ2" s="114"/>
      <c r="BK2" s="114"/>
      <c r="BL2" s="114"/>
      <c r="BM2" s="114"/>
      <c r="BN2" s="114"/>
      <c r="BO2" s="114"/>
      <c r="BP2" s="114"/>
      <c r="BQ2" s="114"/>
      <c r="BR2" s="114"/>
      <c r="BS2" s="114"/>
      <c r="BT2" s="114"/>
      <c r="BU2" s="114"/>
      <c r="BV2" s="114"/>
      <c r="BW2" s="114"/>
      <c r="BX2" s="114"/>
    </row>
    <row r="3" spans="2:77" ht="15" customHeight="1" x14ac:dyDescent="0.3">
      <c r="E3" s="5"/>
      <c r="F3" s="5"/>
      <c r="G3" s="5"/>
      <c r="H3" s="5"/>
      <c r="I3" s="5"/>
      <c r="J3" s="5"/>
      <c r="K3" s="5"/>
      <c r="L3" s="5"/>
      <c r="M3" s="5"/>
      <c r="N3" s="5"/>
      <c r="O3" s="5"/>
      <c r="P3" s="5"/>
      <c r="Q3" s="114"/>
      <c r="R3" s="114"/>
      <c r="S3" s="114"/>
      <c r="T3" s="114"/>
      <c r="U3" s="114"/>
      <c r="V3" s="114"/>
      <c r="W3" s="114"/>
      <c r="X3" s="114"/>
      <c r="Y3" s="114"/>
      <c r="Z3" s="114"/>
      <c r="AA3" s="114"/>
      <c r="AB3" s="114"/>
      <c r="AC3" s="114"/>
      <c r="AD3" s="114"/>
      <c r="AE3" s="114"/>
      <c r="AF3" s="114"/>
      <c r="AG3" s="114"/>
      <c r="AH3" s="114"/>
      <c r="AI3" s="114"/>
      <c r="AJ3" s="114"/>
      <c r="AK3" s="114"/>
      <c r="BF3" s="114"/>
      <c r="BG3" s="114"/>
      <c r="BH3" s="114"/>
      <c r="BI3" s="114"/>
      <c r="BJ3" s="114"/>
      <c r="BK3" s="114"/>
      <c r="BL3" s="114"/>
      <c r="BM3" s="114"/>
      <c r="BN3" s="114"/>
      <c r="BO3" s="114"/>
      <c r="BP3" s="114"/>
      <c r="BQ3" s="114"/>
      <c r="BR3" s="114"/>
      <c r="BS3" s="114"/>
      <c r="BT3" s="114"/>
      <c r="BU3" s="114"/>
      <c r="BV3" s="114"/>
      <c r="BW3" s="114"/>
      <c r="BX3" s="114"/>
    </row>
    <row r="4" spans="2:77" ht="15" customHeight="1" x14ac:dyDescent="0.3">
      <c r="E4" s="5"/>
      <c r="F4" s="5"/>
      <c r="G4" s="5"/>
      <c r="H4" s="5"/>
      <c r="I4" s="5"/>
      <c r="J4" s="5"/>
      <c r="K4" s="5"/>
      <c r="L4" s="5"/>
      <c r="M4" s="5"/>
      <c r="N4" s="5"/>
      <c r="O4" s="5"/>
      <c r="P4" s="5"/>
      <c r="Q4" s="114"/>
      <c r="R4" s="114"/>
      <c r="S4" s="114"/>
      <c r="T4" s="114"/>
      <c r="U4" s="114"/>
      <c r="V4" s="114"/>
      <c r="W4" s="114"/>
      <c r="X4" s="114"/>
      <c r="Y4" s="114"/>
      <c r="Z4" s="114"/>
      <c r="AA4" s="114"/>
      <c r="AB4" s="114"/>
      <c r="AC4" s="114"/>
      <c r="AD4" s="114"/>
      <c r="AE4" s="114"/>
      <c r="AF4" s="114"/>
      <c r="AG4" s="114"/>
      <c r="AH4" s="114"/>
      <c r="AI4" s="114"/>
      <c r="AJ4" s="114"/>
      <c r="AK4" s="114"/>
      <c r="BF4" s="114"/>
      <c r="BG4" s="114"/>
      <c r="BH4" s="114"/>
      <c r="BI4" s="114"/>
      <c r="BJ4" s="114"/>
      <c r="BK4" s="114"/>
      <c r="BL4" s="114"/>
      <c r="BM4" s="114"/>
      <c r="BN4" s="114"/>
      <c r="BO4" s="114"/>
      <c r="BP4" s="114"/>
      <c r="BQ4" s="114"/>
      <c r="BR4" s="114"/>
      <c r="BS4" s="114"/>
      <c r="BT4" s="114"/>
      <c r="BU4" s="114"/>
      <c r="BV4" s="114"/>
      <c r="BW4" s="114"/>
      <c r="BX4" s="114"/>
    </row>
    <row r="5" spans="2:77"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row>
    <row r="6" spans="2:77" ht="15" customHeight="1" x14ac:dyDescent="0.3">
      <c r="B6" s="1" t="s">
        <v>71</v>
      </c>
      <c r="C6" s="1"/>
      <c r="D6" s="1"/>
      <c r="AC6" s="2" t="s">
        <v>461</v>
      </c>
      <c r="AD6" s="117"/>
      <c r="AE6" s="117"/>
      <c r="AF6" s="117"/>
      <c r="AG6" s="117"/>
      <c r="AH6" s="117"/>
      <c r="AI6" s="117"/>
      <c r="AJ6" s="117"/>
      <c r="AM6" s="52">
        <f>LEN(AD6)</f>
        <v>0</v>
      </c>
      <c r="AQ6" s="115" t="s">
        <v>24</v>
      </c>
      <c r="AR6" s="115"/>
      <c r="AS6" s="115"/>
      <c r="AT6" s="115"/>
      <c r="AU6" s="115"/>
      <c r="AV6" s="115"/>
      <c r="AW6" s="115"/>
      <c r="AX6" s="115"/>
      <c r="AY6" s="115"/>
      <c r="AZ6" s="115"/>
      <c r="BA6" s="115"/>
      <c r="BB6" s="115"/>
      <c r="BC6" s="115"/>
      <c r="BD6" s="115"/>
      <c r="BE6" s="115"/>
      <c r="BF6" s="25"/>
      <c r="BG6" s="25"/>
      <c r="BH6" s="25"/>
      <c r="BI6" s="25"/>
      <c r="BJ6" s="25"/>
      <c r="BK6" s="25"/>
      <c r="BL6" s="25"/>
      <c r="BM6" s="25"/>
      <c r="BN6" s="25"/>
      <c r="BO6" s="25"/>
      <c r="BP6" s="25"/>
      <c r="BQ6" s="25"/>
      <c r="BR6" s="25"/>
      <c r="BS6" s="25"/>
      <c r="BT6" s="25"/>
      <c r="BU6" s="25"/>
      <c r="BV6" s="25"/>
      <c r="BW6" s="25"/>
      <c r="BX6" s="25"/>
      <c r="BY6" s="25"/>
    </row>
    <row r="7" spans="2:77" ht="15" customHeight="1" x14ac:dyDescent="0.3">
      <c r="D7" s="2" t="s">
        <v>53</v>
      </c>
      <c r="E7" s="111"/>
      <c r="F7" s="111"/>
      <c r="G7" s="111"/>
      <c r="H7" s="111"/>
      <c r="I7" s="111"/>
      <c r="J7" s="111"/>
      <c r="K7" s="111"/>
      <c r="L7" s="111"/>
      <c r="M7" s="111"/>
      <c r="N7" s="111"/>
      <c r="O7" s="111"/>
      <c r="P7" s="111"/>
      <c r="Q7" s="111"/>
      <c r="R7" s="111"/>
      <c r="S7" s="111"/>
      <c r="T7" s="111"/>
      <c r="U7" s="111"/>
      <c r="V7" s="111"/>
      <c r="W7" s="111"/>
      <c r="X7" s="111"/>
      <c r="Y7" s="111"/>
      <c r="AD7" s="2" t="s">
        <v>72</v>
      </c>
      <c r="AE7" s="163"/>
      <c r="AF7" s="163"/>
      <c r="AG7" s="163"/>
      <c r="AH7" s="163"/>
      <c r="AI7" s="163"/>
      <c r="AJ7" s="163"/>
      <c r="AQ7" s="115"/>
      <c r="AR7" s="115"/>
      <c r="AS7" s="115"/>
      <c r="AT7" s="115"/>
      <c r="AU7" s="115"/>
      <c r="AV7" s="115"/>
      <c r="AW7" s="115"/>
      <c r="AX7" s="115"/>
      <c r="AY7" s="115"/>
      <c r="AZ7" s="115"/>
      <c r="BA7" s="115"/>
      <c r="BB7" s="115"/>
      <c r="BC7" s="115"/>
      <c r="BD7" s="115"/>
      <c r="BE7" s="115"/>
      <c r="BF7" s="25"/>
      <c r="BG7" s="25"/>
      <c r="BH7" s="25"/>
      <c r="BI7" s="25"/>
      <c r="BJ7" s="25"/>
      <c r="BK7" s="25"/>
      <c r="BL7" s="25"/>
      <c r="BM7" s="25"/>
      <c r="BN7" s="25"/>
      <c r="BO7" s="25"/>
      <c r="BP7" s="25"/>
      <c r="BQ7" s="25"/>
      <c r="BR7" s="25"/>
      <c r="BS7" s="25"/>
      <c r="BT7" s="25"/>
      <c r="BU7" s="25"/>
      <c r="BV7" s="25"/>
      <c r="BW7" s="25"/>
      <c r="BX7" s="25"/>
      <c r="BY7" s="25"/>
    </row>
    <row r="8" spans="2:77" ht="15" customHeight="1" x14ac:dyDescent="0.3">
      <c r="D8" s="2" t="s">
        <v>54</v>
      </c>
      <c r="E8" s="110"/>
      <c r="F8" s="110"/>
      <c r="G8" s="110"/>
      <c r="H8" s="110"/>
      <c r="I8" s="110"/>
      <c r="J8" s="110"/>
      <c r="K8" s="110"/>
      <c r="L8" s="110"/>
      <c r="M8" s="110"/>
      <c r="N8" s="110"/>
      <c r="O8" s="110"/>
      <c r="P8" s="110"/>
      <c r="Q8" s="110"/>
      <c r="R8" s="110"/>
      <c r="S8" s="110"/>
      <c r="T8" s="110"/>
      <c r="U8" s="110"/>
      <c r="V8" s="110"/>
      <c r="W8" s="110"/>
      <c r="X8" s="110"/>
      <c r="Y8" s="110"/>
      <c r="AB8" s="2"/>
      <c r="AD8" s="2" t="s">
        <v>73</v>
      </c>
      <c r="AE8" s="158"/>
      <c r="AF8" s="158"/>
      <c r="AG8" s="158"/>
      <c r="AH8" s="158"/>
      <c r="AI8" s="158"/>
      <c r="AJ8" s="158"/>
      <c r="AQ8" s="10" t="s">
        <v>140</v>
      </c>
      <c r="AR8" s="10"/>
      <c r="AS8" s="10"/>
      <c r="AV8" s="12"/>
      <c r="AW8" s="12"/>
      <c r="AX8" s="12"/>
      <c r="AY8" s="12"/>
      <c r="AZ8" s="12"/>
      <c r="BA8" s="12"/>
      <c r="BB8" s="12"/>
      <c r="BC8" s="12"/>
      <c r="BD8" s="12"/>
      <c r="BE8" s="12"/>
      <c r="BF8" s="25"/>
      <c r="BG8" s="25"/>
      <c r="BH8" s="25"/>
      <c r="BI8" s="25"/>
      <c r="BJ8" s="25"/>
      <c r="BK8" s="25"/>
      <c r="BL8" s="25"/>
      <c r="BM8" s="25"/>
      <c r="BN8" s="25"/>
      <c r="BO8" s="25"/>
      <c r="BP8" s="25"/>
      <c r="BQ8" s="25"/>
      <c r="BR8" s="25"/>
      <c r="BS8" s="25"/>
      <c r="BT8" s="25"/>
      <c r="BU8" s="25"/>
      <c r="BV8" s="25"/>
      <c r="BW8" s="25"/>
      <c r="BX8" s="25"/>
      <c r="BY8" s="25"/>
    </row>
    <row r="9" spans="2:77" ht="15" customHeight="1" x14ac:dyDescent="0.3">
      <c r="C9" s="14"/>
      <c r="D9" s="2" t="s">
        <v>161</v>
      </c>
      <c r="E9" s="110"/>
      <c r="F9" s="110"/>
      <c r="G9" s="110"/>
      <c r="H9" s="110"/>
      <c r="I9" s="110"/>
      <c r="J9" s="110"/>
      <c r="K9" s="26"/>
      <c r="L9" s="26"/>
      <c r="M9" s="57" t="s">
        <v>57</v>
      </c>
      <c r="N9" s="110"/>
      <c r="O9" s="110"/>
      <c r="P9" s="110"/>
      <c r="Q9" s="110"/>
      <c r="R9" s="26"/>
      <c r="S9" s="26"/>
      <c r="T9" s="26"/>
      <c r="U9" s="57" t="s">
        <v>58</v>
      </c>
      <c r="V9" s="132"/>
      <c r="W9" s="132"/>
      <c r="X9" s="132"/>
      <c r="Y9" s="132"/>
      <c r="Z9" s="14"/>
      <c r="AA9" s="14"/>
      <c r="AC9" s="14"/>
      <c r="AD9" s="2" t="s">
        <v>74</v>
      </c>
      <c r="AE9" s="159"/>
      <c r="AF9" s="159"/>
      <c r="AG9" s="159"/>
      <c r="AH9" s="159"/>
      <c r="AI9" s="159"/>
      <c r="AJ9" s="159"/>
      <c r="AQ9" s="17">
        <v>1</v>
      </c>
      <c r="AR9" s="10" t="s">
        <v>293</v>
      </c>
      <c r="AV9" s="12"/>
      <c r="AW9" s="12"/>
      <c r="AX9" s="12"/>
      <c r="AY9" s="12"/>
      <c r="AZ9" s="12"/>
      <c r="BA9" s="12"/>
      <c r="BB9" s="12"/>
      <c r="BC9" s="12"/>
      <c r="BD9" s="12"/>
      <c r="BE9" s="12"/>
      <c r="BF9" s="25"/>
      <c r="BG9" s="25"/>
      <c r="BH9" s="25"/>
      <c r="BI9" s="25"/>
      <c r="BJ9" s="25"/>
      <c r="BK9" s="25"/>
      <c r="BL9" s="25"/>
      <c r="BM9" s="25"/>
      <c r="BN9" s="25"/>
      <c r="BO9" s="25"/>
      <c r="BP9" s="25"/>
      <c r="BQ9" s="25"/>
      <c r="BR9" s="25"/>
      <c r="BS9" s="25"/>
      <c r="BT9" s="25"/>
      <c r="BU9" s="25"/>
      <c r="BV9" s="25"/>
      <c r="BW9" s="25"/>
      <c r="BX9" s="25"/>
      <c r="BY9" s="25"/>
    </row>
    <row r="10" spans="2:77" ht="15" customHeight="1" x14ac:dyDescent="0.3">
      <c r="C10" s="14"/>
      <c r="D10" s="2" t="s">
        <v>76</v>
      </c>
      <c r="E10" s="110"/>
      <c r="F10" s="110"/>
      <c r="G10" s="110"/>
      <c r="H10" s="110"/>
      <c r="I10" s="110"/>
      <c r="J10" s="110"/>
      <c r="K10" s="111"/>
      <c r="L10" s="111"/>
      <c r="M10" s="111"/>
      <c r="N10" s="110"/>
      <c r="O10" s="110"/>
      <c r="P10" s="110"/>
      <c r="Q10" s="110"/>
      <c r="R10" s="111"/>
      <c r="S10" s="111"/>
      <c r="T10" s="111"/>
      <c r="U10" s="111"/>
      <c r="V10" s="110"/>
      <c r="W10" s="110"/>
      <c r="X10" s="110"/>
      <c r="Y10" s="110"/>
      <c r="Z10" s="14"/>
      <c r="AA10" s="14"/>
      <c r="AC10" s="14"/>
      <c r="AD10" s="2" t="s">
        <v>75</v>
      </c>
      <c r="AE10" s="155"/>
      <c r="AF10" s="155"/>
      <c r="AG10" s="155"/>
      <c r="AH10" s="155"/>
      <c r="AI10" s="155"/>
      <c r="AJ10" s="155"/>
      <c r="AR10" s="45" t="s">
        <v>42</v>
      </c>
      <c r="AS10" s="4" t="s">
        <v>294</v>
      </c>
      <c r="AT10" s="40"/>
      <c r="AU10" s="40"/>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row>
    <row r="11" spans="2:77" ht="15" customHeight="1" x14ac:dyDescent="0.3">
      <c r="C11" s="14"/>
      <c r="D11" s="2" t="s">
        <v>55</v>
      </c>
      <c r="E11" s="161"/>
      <c r="F11" s="110"/>
      <c r="G11" s="110"/>
      <c r="H11" s="110"/>
      <c r="I11" s="110"/>
      <c r="J11" s="110"/>
      <c r="K11" s="110"/>
      <c r="L11" s="110"/>
      <c r="M11" s="110"/>
      <c r="N11" s="110"/>
      <c r="O11" s="110"/>
      <c r="P11" s="110"/>
      <c r="Q11" s="110"/>
      <c r="R11" s="110"/>
      <c r="S11" s="110"/>
      <c r="T11" s="110"/>
      <c r="U11" s="110"/>
      <c r="V11" s="110"/>
      <c r="W11" s="110"/>
      <c r="X11" s="110"/>
      <c r="Y11" s="110"/>
      <c r="Z11" s="14"/>
      <c r="AA11" s="14"/>
      <c r="AC11" s="14"/>
      <c r="AD11" s="2" t="s">
        <v>59</v>
      </c>
      <c r="AE11" s="157"/>
      <c r="AF11" s="157"/>
      <c r="AG11" s="157"/>
      <c r="AH11" s="157"/>
      <c r="AI11" s="157"/>
      <c r="AJ11" s="157"/>
      <c r="AQ11" s="17"/>
      <c r="AR11" s="45" t="s">
        <v>42</v>
      </c>
      <c r="AS11" s="40" t="s">
        <v>157</v>
      </c>
      <c r="AT11" s="17"/>
      <c r="AU11" s="45"/>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row>
    <row r="12" spans="2:77" ht="4.95" customHeight="1" x14ac:dyDescent="0.3">
      <c r="AU12" s="17"/>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row>
    <row r="13" spans="2:77" ht="15" customHeight="1" x14ac:dyDescent="0.3">
      <c r="B13" s="4" t="s">
        <v>48</v>
      </c>
      <c r="C13" s="2"/>
      <c r="D13" s="2"/>
      <c r="G13" s="27"/>
      <c r="H13" s="4" t="s">
        <v>69</v>
      </c>
      <c r="M13" s="27"/>
      <c r="N13" s="4" t="s">
        <v>70</v>
      </c>
      <c r="AQ13" s="17"/>
      <c r="AR13" s="45" t="s">
        <v>42</v>
      </c>
      <c r="AS13" s="40" t="s">
        <v>156</v>
      </c>
      <c r="AT13" s="46"/>
      <c r="AU13" s="46"/>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row>
    <row r="14" spans="2:77" ht="4.95" customHeight="1" x14ac:dyDescent="0.3">
      <c r="AQ14" s="17"/>
      <c r="AT14" s="46"/>
      <c r="AU14" s="46"/>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row>
    <row r="15" spans="2:77" ht="15" customHeight="1" x14ac:dyDescent="0.3">
      <c r="B15" s="1" t="s">
        <v>78</v>
      </c>
      <c r="C15" s="2"/>
      <c r="D15" s="2"/>
      <c r="AQ15" s="17">
        <v>2</v>
      </c>
      <c r="AR15" s="40" t="s">
        <v>295</v>
      </c>
      <c r="AS15" s="45"/>
      <c r="AT15" s="46"/>
      <c r="AU15" s="46"/>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row>
    <row r="16" spans="2:77" ht="14.55" customHeight="1" x14ac:dyDescent="0.3">
      <c r="AQ16" s="17">
        <v>3</v>
      </c>
      <c r="AR16" s="40" t="s">
        <v>37</v>
      </c>
      <c r="AS16" s="17"/>
      <c r="AT16" s="40"/>
      <c r="AU16" s="40"/>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row>
    <row r="17" spans="2:77" ht="14.55" customHeight="1" x14ac:dyDescent="0.3">
      <c r="B17" s="54">
        <v>1</v>
      </c>
      <c r="C17" s="50" t="s">
        <v>296</v>
      </c>
      <c r="O17" s="50" t="s">
        <v>80</v>
      </c>
      <c r="P17" s="50"/>
      <c r="Q17" s="50" t="s">
        <v>61</v>
      </c>
      <c r="T17" s="54">
        <v>6</v>
      </c>
      <c r="U17" s="50" t="s">
        <v>297</v>
      </c>
      <c r="AD17" s="55" t="s">
        <v>376</v>
      </c>
      <c r="AE17" s="27"/>
      <c r="AG17" s="50" t="s">
        <v>80</v>
      </c>
      <c r="AH17" s="50"/>
      <c r="AI17" s="50" t="s">
        <v>61</v>
      </c>
      <c r="AN17" s="52">
        <f>IF(ISBLANK(AE17),1,2)</f>
        <v>1</v>
      </c>
      <c r="AO17" s="49"/>
      <c r="AP17" s="6"/>
      <c r="AR17" s="45" t="s">
        <v>42</v>
      </c>
      <c r="AS17" s="40" t="s">
        <v>36</v>
      </c>
      <c r="AU17" s="40"/>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row>
    <row r="18" spans="2:77" ht="4.95" customHeight="1" x14ac:dyDescent="0.3">
      <c r="AM18" s="49"/>
      <c r="AN18" s="49"/>
      <c r="AO18" s="49"/>
      <c r="AP18" s="6"/>
      <c r="AU18" s="40"/>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row>
    <row r="19" spans="2:77" ht="14.55" customHeight="1" x14ac:dyDescent="0.3">
      <c r="C19" s="6" t="s">
        <v>34</v>
      </c>
      <c r="D19" s="4" t="s">
        <v>299</v>
      </c>
      <c r="O19" s="27"/>
      <c r="Q19" s="27"/>
      <c r="U19" s="6" t="s">
        <v>34</v>
      </c>
      <c r="V19" s="4" t="s">
        <v>300</v>
      </c>
      <c r="AG19" s="27"/>
      <c r="AI19" s="27"/>
      <c r="AM19" s="52">
        <f>IF(AND(ISBLANK(O19),ISBLANK(Q19)),1,2)</f>
        <v>1</v>
      </c>
      <c r="AN19" s="52">
        <f>IF(AND(ISBLANK(AG19),ISBLANK(AI19)),1,2)</f>
        <v>1</v>
      </c>
      <c r="AO19" s="49"/>
      <c r="AP19" s="6"/>
      <c r="AR19" s="45" t="s">
        <v>42</v>
      </c>
      <c r="AS19" s="40" t="s">
        <v>77</v>
      </c>
      <c r="AU19" s="40"/>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row>
    <row r="20" spans="2:77" ht="4.95" customHeight="1" x14ac:dyDescent="0.3">
      <c r="C20" s="6"/>
      <c r="U20" s="6"/>
      <c r="AM20" s="49"/>
      <c r="AN20" s="49"/>
      <c r="AO20" s="49"/>
      <c r="AP20" s="6"/>
      <c r="AU20" s="19"/>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row>
    <row r="21" spans="2:77" ht="14.55" customHeight="1" x14ac:dyDescent="0.3">
      <c r="C21" s="6" t="s">
        <v>35</v>
      </c>
      <c r="D21" s="4" t="s">
        <v>302</v>
      </c>
      <c r="O21" s="27"/>
      <c r="Q21" s="27"/>
      <c r="U21" s="6" t="s">
        <v>35</v>
      </c>
      <c r="V21" s="4" t="s">
        <v>303</v>
      </c>
      <c r="AG21" s="27"/>
      <c r="AI21" s="27"/>
      <c r="AM21" s="52">
        <f>IF(AND(ISBLANK(O21),ISBLANK(Q21)),1,2)</f>
        <v>1</v>
      </c>
      <c r="AN21" s="52">
        <f>IF(AND(ISBLANK(AG21),ISBLANK(AI21)),1,2)</f>
        <v>1</v>
      </c>
      <c r="AO21" s="49"/>
      <c r="AP21" s="6"/>
      <c r="AQ21" s="17">
        <v>4</v>
      </c>
      <c r="AR21" s="46" t="str">
        <f>"Form 4D - Bioretention Area Annual Inspection Form shall be submitted to the "&amp;Tables!$F$23&amp;" on an annual basis"</f>
        <v>Form 4D - Bioretention Area Annual Inspection Form shall be submitted to the City on an annual basis</v>
      </c>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row>
    <row r="22" spans="2:77" ht="4.95" customHeight="1" x14ac:dyDescent="0.3">
      <c r="AM22" s="49"/>
      <c r="AN22" s="49"/>
      <c r="AO22" s="49"/>
      <c r="AP22" s="6"/>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row>
    <row r="23" spans="2:77" ht="14.55" customHeight="1" x14ac:dyDescent="0.3">
      <c r="C23" s="6" t="s">
        <v>39</v>
      </c>
      <c r="D23" s="4" t="s">
        <v>305</v>
      </c>
      <c r="O23" s="27"/>
      <c r="Q23" s="27"/>
      <c r="U23" s="6" t="s">
        <v>39</v>
      </c>
      <c r="V23" s="4" t="s">
        <v>86</v>
      </c>
      <c r="AG23" s="27"/>
      <c r="AI23" s="27"/>
      <c r="AM23" s="52">
        <f>IF(AND(ISBLANK(O23),ISBLANK(Q23)),1,2)</f>
        <v>1</v>
      </c>
      <c r="AN23" s="52">
        <f>IF(AND(ISBLANK(AG23),ISBLANK(AI23)),1,2)</f>
        <v>1</v>
      </c>
      <c r="AO23" s="49"/>
      <c r="AP23" s="6"/>
      <c r="AR23" s="46" t="str">
        <f>"by "&amp;Tables!F27&amp;" of each year."</f>
        <v>by 1 September of each year.</v>
      </c>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row>
    <row r="24" spans="2:77" ht="4.95" customHeight="1" x14ac:dyDescent="0.3">
      <c r="AM24" s="49"/>
      <c r="AN24" s="49"/>
      <c r="AO24" s="49"/>
      <c r="AP24" s="6"/>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row>
    <row r="25" spans="2:77" ht="14.55" customHeight="1" x14ac:dyDescent="0.3">
      <c r="B25" s="54">
        <v>2</v>
      </c>
      <c r="C25" s="50" t="s">
        <v>306</v>
      </c>
      <c r="O25" s="50" t="s">
        <v>80</v>
      </c>
      <c r="P25" s="50"/>
      <c r="Q25" s="50" t="s">
        <v>61</v>
      </c>
      <c r="T25" s="54">
        <v>7</v>
      </c>
      <c r="U25" s="50" t="s">
        <v>307</v>
      </c>
      <c r="AD25" s="55" t="s">
        <v>376</v>
      </c>
      <c r="AE25" s="27"/>
      <c r="AG25" s="50" t="s">
        <v>80</v>
      </c>
      <c r="AH25" s="50"/>
      <c r="AI25" s="50" t="s">
        <v>61</v>
      </c>
      <c r="AN25" s="52">
        <f>IF(ISBLANK(AE25),1,2)</f>
        <v>1</v>
      </c>
      <c r="AO25" s="49"/>
      <c r="AP25" s="6"/>
      <c r="AQ25" s="17">
        <v>5</v>
      </c>
      <c r="AR25" s="40" t="s">
        <v>298</v>
      </c>
      <c r="AS25" s="46"/>
      <c r="AT25" s="40"/>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row>
    <row r="26" spans="2:77" ht="4.95" customHeight="1" x14ac:dyDescent="0.3">
      <c r="B26" s="17"/>
      <c r="T26" s="17"/>
      <c r="AM26" s="49"/>
      <c r="AN26" s="49"/>
      <c r="AO26" s="49"/>
      <c r="AP26" s="6"/>
      <c r="AS26" s="46"/>
      <c r="AT26" s="40"/>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row>
    <row r="27" spans="2:77" ht="14.55" customHeight="1" x14ac:dyDescent="0.3">
      <c r="B27" s="17"/>
      <c r="C27" s="6" t="s">
        <v>34</v>
      </c>
      <c r="D27" s="4" t="s">
        <v>308</v>
      </c>
      <c r="O27" s="27"/>
      <c r="Q27" s="27"/>
      <c r="T27" s="17"/>
      <c r="U27" s="6" t="s">
        <v>34</v>
      </c>
      <c r="V27" s="4" t="s">
        <v>308</v>
      </c>
      <c r="AG27" s="27"/>
      <c r="AI27" s="27"/>
      <c r="AM27" s="52">
        <f>IF(AND(ISBLANK(O27),ISBLANK(Q27)),1,2)</f>
        <v>1</v>
      </c>
      <c r="AN27" s="52">
        <f>IF(AND(ISBLANK(AG27),ISBLANK(AI27)),1,2)</f>
        <v>1</v>
      </c>
      <c r="AO27" s="49"/>
      <c r="AP27" s="6"/>
      <c r="AR27" s="40" t="s">
        <v>301</v>
      </c>
      <c r="AS27" s="46"/>
      <c r="AT27" s="40"/>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row>
    <row r="28" spans="2:77" ht="4.95" customHeight="1" x14ac:dyDescent="0.3">
      <c r="B28" s="17"/>
      <c r="C28" s="6"/>
      <c r="T28" s="17"/>
      <c r="U28" s="6"/>
      <c r="AM28" s="49"/>
      <c r="AN28" s="49"/>
      <c r="AO28" s="49"/>
      <c r="AP28" s="6"/>
      <c r="AS28" s="40"/>
      <c r="AT28" s="19"/>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row>
    <row r="29" spans="2:77" ht="14.55" customHeight="1" x14ac:dyDescent="0.3">
      <c r="B29" s="17"/>
      <c r="C29" s="6" t="s">
        <v>35</v>
      </c>
      <c r="D29" s="4" t="s">
        <v>82</v>
      </c>
      <c r="O29" s="27"/>
      <c r="Q29" s="27"/>
      <c r="T29" s="17"/>
      <c r="U29" s="6" t="s">
        <v>35</v>
      </c>
      <c r="V29" s="4" t="s">
        <v>82</v>
      </c>
      <c r="AG29" s="27"/>
      <c r="AI29" s="27"/>
      <c r="AM29" s="52">
        <f>IF(AND(ISBLANK(O29),ISBLANK(Q29)),1,2)</f>
        <v>1</v>
      </c>
      <c r="AN29" s="52">
        <f>IF(AND(ISBLANK(AG29),ISBLANK(AI29)),1,2)</f>
        <v>1</v>
      </c>
      <c r="AO29" s="49"/>
      <c r="AP29" s="6"/>
      <c r="AQ29" s="17"/>
      <c r="AR29" s="40" t="s">
        <v>304</v>
      </c>
      <c r="AS29" s="40"/>
      <c r="AT29" s="25"/>
    </row>
    <row r="30" spans="2:77" ht="4.95" customHeight="1" x14ac:dyDescent="0.3">
      <c r="B30" s="17"/>
      <c r="C30" s="6"/>
      <c r="T30" s="17"/>
      <c r="U30" s="6"/>
      <c r="AM30" s="49"/>
      <c r="AN30" s="49"/>
      <c r="AO30" s="49"/>
      <c r="AP30" s="6"/>
      <c r="AQ30" s="17"/>
      <c r="AR30" s="40"/>
      <c r="AS30" s="25"/>
      <c r="AT30" s="25"/>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row>
    <row r="31" spans="2:77" ht="14.55" customHeight="1" x14ac:dyDescent="0.3">
      <c r="B31" s="54">
        <v>3</v>
      </c>
      <c r="C31" s="50" t="s">
        <v>309</v>
      </c>
      <c r="O31" s="50" t="s">
        <v>80</v>
      </c>
      <c r="P31" s="50"/>
      <c r="Q31" s="50" t="s">
        <v>61</v>
      </c>
      <c r="T31" s="54">
        <v>8</v>
      </c>
      <c r="U31" s="50" t="s">
        <v>33</v>
      </c>
      <c r="AD31" s="55" t="s">
        <v>376</v>
      </c>
      <c r="AE31" s="27"/>
      <c r="AG31" s="50" t="s">
        <v>80</v>
      </c>
      <c r="AH31" s="50"/>
      <c r="AI31" s="50" t="s">
        <v>61</v>
      </c>
      <c r="AN31" s="52">
        <f>IF(ISBLANK(AE31),1,2)</f>
        <v>1</v>
      </c>
      <c r="AO31" s="49"/>
      <c r="AP31" s="6"/>
      <c r="AQ31" s="17">
        <v>6</v>
      </c>
      <c r="AR31" s="40" t="s">
        <v>146</v>
      </c>
      <c r="AS31" s="25"/>
      <c r="AT31" s="25"/>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row>
    <row r="32" spans="2:77" ht="4.95" customHeight="1" x14ac:dyDescent="0.3">
      <c r="B32" s="17"/>
      <c r="T32" s="17"/>
      <c r="AM32" s="49"/>
      <c r="AN32" s="49"/>
      <c r="AO32" s="49"/>
      <c r="AP32" s="6"/>
      <c r="AQ32" s="13"/>
      <c r="AR32" s="61"/>
      <c r="AS32" s="61"/>
      <c r="AT32" s="61"/>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row>
    <row r="33" spans="2:77" ht="14.55" customHeight="1" x14ac:dyDescent="0.3">
      <c r="B33" s="17"/>
      <c r="C33" s="6" t="s">
        <v>34</v>
      </c>
      <c r="D33" s="4" t="s">
        <v>308</v>
      </c>
      <c r="O33" s="27"/>
      <c r="Q33" s="27"/>
      <c r="T33" s="17"/>
      <c r="U33" s="6" t="s">
        <v>34</v>
      </c>
      <c r="V33" s="4" t="s">
        <v>308</v>
      </c>
      <c r="AG33" s="27"/>
      <c r="AI33" s="27"/>
      <c r="AM33" s="52">
        <f>IF(AND(ISBLANK(O33),ISBLANK(Q33)),1,2)</f>
        <v>1</v>
      </c>
      <c r="AN33" s="52">
        <f>IF(AND(ISBLANK(AG33),ISBLANK(AI33)),1,2)</f>
        <v>1</v>
      </c>
      <c r="AO33" s="49"/>
      <c r="AP33" s="6"/>
      <c r="AR33" s="45" t="s">
        <v>42</v>
      </c>
      <c r="AS33" s="40" t="s">
        <v>147</v>
      </c>
      <c r="AT33" s="17"/>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row>
    <row r="34" spans="2:77" ht="4.95" customHeight="1" x14ac:dyDescent="0.3">
      <c r="B34" s="17"/>
      <c r="C34" s="6"/>
      <c r="T34" s="17"/>
      <c r="U34" s="6"/>
      <c r="AM34" s="49"/>
      <c r="AN34" s="49"/>
      <c r="AO34" s="49"/>
      <c r="AP34" s="6"/>
      <c r="AQ34" s="17"/>
      <c r="AR34" s="40"/>
      <c r="AS34" s="40"/>
      <c r="AT34" s="17"/>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row>
    <row r="35" spans="2:77" ht="14.55" customHeight="1" x14ac:dyDescent="0.3">
      <c r="B35" s="17"/>
      <c r="C35" s="6" t="s">
        <v>35</v>
      </c>
      <c r="D35" s="4" t="s">
        <v>82</v>
      </c>
      <c r="O35" s="27"/>
      <c r="Q35" s="27"/>
      <c r="T35" s="17"/>
      <c r="U35" s="6" t="s">
        <v>35</v>
      </c>
      <c r="V35" s="4" t="s">
        <v>82</v>
      </c>
      <c r="AG35" s="27"/>
      <c r="AI35" s="27"/>
      <c r="AM35" s="52">
        <f>IF(AND(ISBLANK(O35),ISBLANK(Q35)),1,2)</f>
        <v>1</v>
      </c>
      <c r="AN35" s="52">
        <f>IF(AND(ISBLANK(AG35),ISBLANK(AI35)),1,2)</f>
        <v>1</v>
      </c>
      <c r="AO35" s="49"/>
      <c r="AP35" s="6"/>
      <c r="AQ35" s="17"/>
      <c r="AR35" s="45" t="s">
        <v>42</v>
      </c>
      <c r="AS35" s="4" t="s">
        <v>148</v>
      </c>
      <c r="AT35" s="17"/>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row>
    <row r="36" spans="2:77" ht="4.95" customHeight="1" x14ac:dyDescent="0.3">
      <c r="B36" s="17"/>
      <c r="C36" s="6"/>
      <c r="T36" s="17"/>
      <c r="U36" s="6"/>
      <c r="AM36" s="49"/>
      <c r="AN36" s="49"/>
      <c r="AO36" s="49"/>
      <c r="AP36" s="6"/>
      <c r="AQ36" s="17"/>
      <c r="AR36" s="17"/>
      <c r="AT36" s="17"/>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row>
    <row r="37" spans="2:77" ht="14.55" customHeight="1" x14ac:dyDescent="0.3">
      <c r="B37" s="54">
        <v>4</v>
      </c>
      <c r="C37" s="50" t="s">
        <v>310</v>
      </c>
      <c r="L37" s="55" t="s">
        <v>376</v>
      </c>
      <c r="M37" s="27"/>
      <c r="O37" s="50" t="s">
        <v>80</v>
      </c>
      <c r="P37" s="50"/>
      <c r="Q37" s="50" t="s">
        <v>61</v>
      </c>
      <c r="T37" s="54">
        <v>9</v>
      </c>
      <c r="U37" s="50" t="s">
        <v>311</v>
      </c>
      <c r="AG37" s="50" t="s">
        <v>80</v>
      </c>
      <c r="AH37" s="50"/>
      <c r="AI37" s="50" t="s">
        <v>61</v>
      </c>
      <c r="AM37" s="52">
        <f>IF(ISBLANK(M37),1,2)</f>
        <v>1</v>
      </c>
      <c r="AN37" s="49"/>
      <c r="AO37" s="49"/>
      <c r="AP37" s="6"/>
      <c r="AQ37" s="17"/>
      <c r="AR37" s="45" t="s">
        <v>42</v>
      </c>
      <c r="AS37" s="4" t="s">
        <v>149</v>
      </c>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row>
    <row r="38" spans="2:77" ht="4.95" customHeight="1" x14ac:dyDescent="0.3">
      <c r="B38" s="17"/>
      <c r="T38" s="17"/>
      <c r="AM38" s="49"/>
      <c r="AN38" s="49"/>
      <c r="AO38" s="49"/>
      <c r="AP38" s="6"/>
      <c r="AQ38" s="17"/>
      <c r="AR38" s="17"/>
      <c r="AT38" s="17"/>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row>
    <row r="39" spans="2:77" ht="14.55" customHeight="1" x14ac:dyDescent="0.3">
      <c r="B39" s="17"/>
      <c r="C39" s="6" t="s">
        <v>34</v>
      </c>
      <c r="D39" s="4" t="s">
        <v>308</v>
      </c>
      <c r="O39" s="27"/>
      <c r="Q39" s="27"/>
      <c r="T39" s="17"/>
      <c r="U39" s="6" t="s">
        <v>35</v>
      </c>
      <c r="V39" s="4" t="s">
        <v>312</v>
      </c>
      <c r="AG39" s="27"/>
      <c r="AI39" s="27"/>
      <c r="AM39" s="52">
        <f>IF(AND(ISBLANK(O39),ISBLANK(Q39)),1,2)</f>
        <v>1</v>
      </c>
      <c r="AN39" s="52">
        <f>IF(AND(ISBLANK(AG39),ISBLANK(AI39)),1,2)</f>
        <v>1</v>
      </c>
      <c r="AO39" s="49"/>
      <c r="AP39" s="6"/>
      <c r="AQ39" s="17"/>
      <c r="AR39" s="45" t="s">
        <v>42</v>
      </c>
      <c r="AS39" s="4" t="s">
        <v>150</v>
      </c>
      <c r="AT39" s="17"/>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row>
    <row r="40" spans="2:77" ht="4.95" customHeight="1" x14ac:dyDescent="0.3">
      <c r="B40" s="17"/>
      <c r="C40" s="6"/>
      <c r="T40" s="17"/>
      <c r="U40" s="6"/>
      <c r="AM40" s="49"/>
      <c r="AN40" s="49"/>
      <c r="AO40" s="49"/>
      <c r="AP40" s="6"/>
      <c r="AQ40" s="17"/>
      <c r="AR40" s="17"/>
      <c r="AT40" s="17"/>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row>
    <row r="41" spans="2:77" ht="14.55" customHeight="1" x14ac:dyDescent="0.3">
      <c r="B41" s="17"/>
      <c r="C41" s="4" t="s">
        <v>35</v>
      </c>
      <c r="D41" s="4" t="s">
        <v>82</v>
      </c>
      <c r="O41" s="27"/>
      <c r="Q41" s="27"/>
      <c r="T41" s="17"/>
      <c r="U41" s="6" t="s">
        <v>39</v>
      </c>
      <c r="V41" s="4" t="s">
        <v>300</v>
      </c>
      <c r="AG41" s="27"/>
      <c r="AI41" s="27"/>
      <c r="AM41" s="52">
        <f>IF(AND(ISBLANK(O41),ISBLANK(Q41)),1,2)</f>
        <v>1</v>
      </c>
      <c r="AN41" s="52">
        <f>IF(AND(ISBLANK(AG41),ISBLANK(AI41)),1,2)</f>
        <v>1</v>
      </c>
      <c r="AO41" s="49"/>
      <c r="AP41" s="6"/>
      <c r="AQ41" s="17"/>
      <c r="AR41" s="45" t="s">
        <v>42</v>
      </c>
      <c r="AS41" s="4" t="s">
        <v>151</v>
      </c>
      <c r="AT41" s="17"/>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row>
    <row r="42" spans="2:77" ht="4.95" customHeight="1" x14ac:dyDescent="0.3">
      <c r="B42" s="17"/>
      <c r="T42" s="17"/>
      <c r="AM42" s="49"/>
      <c r="AN42" s="49"/>
      <c r="AO42" s="49"/>
      <c r="AP42" s="6"/>
      <c r="AQ42" s="17"/>
      <c r="AR42" s="17"/>
      <c r="AT42" s="17"/>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row>
    <row r="43" spans="2:77" ht="14.55" customHeight="1" x14ac:dyDescent="0.3">
      <c r="B43" s="54">
        <v>5</v>
      </c>
      <c r="C43" s="50" t="s">
        <v>153</v>
      </c>
      <c r="O43" s="27"/>
      <c r="Q43" s="27"/>
      <c r="T43" s="17"/>
      <c r="U43" s="6" t="s">
        <v>40</v>
      </c>
      <c r="V43" s="4" t="s">
        <v>313</v>
      </c>
      <c r="AG43" s="27"/>
      <c r="AI43" s="27"/>
      <c r="AM43" s="52">
        <f>IF(AND(ISBLANK(O43),ISBLANK(Q43)),1,2)</f>
        <v>1</v>
      </c>
      <c r="AN43" s="52">
        <f>IF(AND(ISBLANK(AG43),ISBLANK(AI43)),1,2)</f>
        <v>1</v>
      </c>
      <c r="AO43" s="49"/>
      <c r="AP43" s="6"/>
      <c r="AQ43" s="17"/>
      <c r="AR43" s="45" t="s">
        <v>42</v>
      </c>
      <c r="AS43" s="4" t="s">
        <v>152</v>
      </c>
      <c r="AT43" s="17"/>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row>
    <row r="44" spans="2:77" ht="4.95" customHeight="1" x14ac:dyDescent="0.3">
      <c r="B44" s="17"/>
      <c r="T44" s="17"/>
      <c r="U44" s="6"/>
      <c r="AM44" s="49"/>
      <c r="AN44" s="49"/>
      <c r="AO44" s="49"/>
      <c r="AP44" s="6"/>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row>
    <row r="45" spans="2:77" ht="14.55" customHeight="1" x14ac:dyDescent="0.3">
      <c r="B45" s="17"/>
      <c r="T45" s="17"/>
      <c r="U45" s="6" t="s">
        <v>38</v>
      </c>
      <c r="V45" s="4" t="s">
        <v>314</v>
      </c>
      <c r="AG45" s="27"/>
      <c r="AI45" s="27"/>
      <c r="AM45" s="49"/>
      <c r="AN45" s="52">
        <f>IF(AND(ISBLANK(AG45),ISBLANK(AI45)),1,2)</f>
        <v>1</v>
      </c>
      <c r="AO45" s="49"/>
      <c r="AP45" s="6"/>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row>
    <row r="46" spans="2:77" ht="4.95" customHeight="1" x14ac:dyDescent="0.3">
      <c r="B46" s="17"/>
      <c r="T46" s="17"/>
      <c r="AM46" s="49"/>
      <c r="AN46" s="49"/>
      <c r="AO46" s="49"/>
      <c r="AP46" s="6"/>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row>
    <row r="47" spans="2:77" ht="14.55" customHeight="1" x14ac:dyDescent="0.3">
      <c r="B47" s="17"/>
      <c r="O47" s="2" t="s">
        <v>315</v>
      </c>
      <c r="P47" s="27"/>
      <c r="Q47" s="4" t="s">
        <v>49</v>
      </c>
      <c r="S47" s="27"/>
      <c r="T47" s="4" t="s">
        <v>50</v>
      </c>
      <c r="W47" s="27"/>
      <c r="X47" s="4" t="s">
        <v>316</v>
      </c>
      <c r="AM47" s="52">
        <f>IF(AND(ISBLANK(P47),ISBLANK(S47)),1,2)</f>
        <v>1</v>
      </c>
      <c r="AN47" s="52">
        <f>IF(ISBLANK(P47),1,2)</f>
        <v>1</v>
      </c>
      <c r="AO47" s="49"/>
      <c r="AP47" s="6"/>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row>
    <row r="48" spans="2:77" ht="4.95" customHeight="1" x14ac:dyDescent="0.3">
      <c r="B48" s="17"/>
      <c r="T48" s="17"/>
      <c r="AM48" s="49"/>
      <c r="AN48" s="49"/>
      <c r="AO48" s="49"/>
      <c r="AP48" s="6"/>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row>
    <row r="49" spans="2:77" ht="14.55" customHeight="1" x14ac:dyDescent="0.3">
      <c r="B49" s="17"/>
      <c r="O49" s="2" t="s">
        <v>317</v>
      </c>
      <c r="P49" s="27"/>
      <c r="Q49" s="4" t="s">
        <v>49</v>
      </c>
      <c r="S49" s="27"/>
      <c r="T49" s="4" t="s">
        <v>50</v>
      </c>
      <c r="W49" s="27"/>
      <c r="X49" s="4" t="s">
        <v>318</v>
      </c>
      <c r="AM49" s="52">
        <f>IF(AND(ISBLANK(P49),ISBLANK(S49)),1,2)</f>
        <v>1</v>
      </c>
      <c r="AN49" s="52">
        <f>IF(ISBLANK(P49),1,2)</f>
        <v>1</v>
      </c>
      <c r="AO49" s="49"/>
      <c r="AP49" s="6"/>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row>
    <row r="50" spans="2:77" ht="4.95" customHeight="1" x14ac:dyDescent="0.3">
      <c r="B50" s="17"/>
      <c r="T50" s="17"/>
      <c r="AM50" s="49"/>
      <c r="AN50" s="49"/>
      <c r="AO50" s="49"/>
      <c r="AP50" s="6"/>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row>
    <row r="51" spans="2:77" ht="14.55" customHeight="1" x14ac:dyDescent="0.3">
      <c r="B51" s="17"/>
      <c r="O51" s="2" t="s">
        <v>319</v>
      </c>
      <c r="P51" s="27"/>
      <c r="Q51" s="4" t="s">
        <v>49</v>
      </c>
      <c r="S51" s="27"/>
      <c r="T51" s="4" t="s">
        <v>50</v>
      </c>
      <c r="W51" s="27"/>
      <c r="X51" s="4" t="s">
        <v>320</v>
      </c>
      <c r="AM51" s="52">
        <f>IF(AND(ISBLANK(P51),ISBLANK(S51)),1,2)</f>
        <v>1</v>
      </c>
      <c r="AN51" s="52">
        <f>IF(ISBLANK(P51),1,2)</f>
        <v>1</v>
      </c>
      <c r="AO51" s="49"/>
      <c r="AP51" s="6"/>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row>
    <row r="52" spans="2:77" ht="4.95" customHeight="1" x14ac:dyDescent="0.3">
      <c r="B52" s="17"/>
      <c r="T52" s="17"/>
      <c r="AM52" s="49"/>
      <c r="AN52" s="49"/>
      <c r="AO52" s="49"/>
      <c r="AP52" s="6"/>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row>
    <row r="53" spans="2:77" ht="15" customHeight="1" x14ac:dyDescent="0.3">
      <c r="B53" s="1" t="s">
        <v>87</v>
      </c>
      <c r="AM53" s="49"/>
      <c r="AN53" s="49"/>
      <c r="AO53" s="49"/>
      <c r="AP53" s="6"/>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row>
    <row r="54" spans="2:77" ht="4.95" customHeight="1" x14ac:dyDescent="0.3">
      <c r="AM54" s="49"/>
      <c r="AN54" s="49"/>
      <c r="AO54" s="49"/>
      <c r="AP54" s="6"/>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row>
    <row r="55" spans="2:77" ht="14.55" customHeight="1" x14ac:dyDescent="0.3">
      <c r="C55" s="27"/>
      <c r="D55" s="4" t="s">
        <v>88</v>
      </c>
      <c r="R55" s="27"/>
      <c r="S55" s="4" t="s">
        <v>321</v>
      </c>
      <c r="AM55" s="52">
        <f>IF(AND(ISBLANK(C55),ISBLANK(R55)),1,2)</f>
        <v>1</v>
      </c>
      <c r="AN55" s="49"/>
      <c r="AO55" s="49"/>
      <c r="AP55" s="6"/>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row>
    <row r="56" spans="2:77" ht="4.95" customHeight="1" x14ac:dyDescent="0.3">
      <c r="AM56" s="49"/>
      <c r="AN56" s="49"/>
      <c r="AO56" s="49"/>
      <c r="AP56" s="6"/>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row>
    <row r="57" spans="2:77" ht="15" customHeight="1" x14ac:dyDescent="0.3">
      <c r="AM57" s="49"/>
      <c r="AN57" s="49"/>
      <c r="AO57" s="49"/>
      <c r="AP57" s="6"/>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row>
    <row r="58" spans="2:77" ht="15" customHeight="1" x14ac:dyDescent="0.3">
      <c r="AM58" s="49"/>
      <c r="AN58" s="49"/>
      <c r="AO58" s="49"/>
      <c r="AP58" s="6"/>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row>
    <row r="59" spans="2:77" ht="15" customHeight="1" x14ac:dyDescent="0.3">
      <c r="AM59" s="49"/>
      <c r="AN59" s="49"/>
      <c r="AO59" s="49"/>
      <c r="AP59" s="6"/>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row>
    <row r="60" spans="2:77" ht="15" customHeight="1" x14ac:dyDescent="0.3">
      <c r="AM60" s="49"/>
      <c r="AN60" s="49"/>
      <c r="AO60" s="49"/>
      <c r="AP60" s="6"/>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row>
    <row r="61" spans="2:77" ht="15" customHeight="1" x14ac:dyDescent="0.3">
      <c r="AM61" s="49"/>
      <c r="AN61" s="49"/>
      <c r="AO61" s="49"/>
      <c r="AP61" s="6"/>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row>
    <row r="62" spans="2:77" ht="15" customHeight="1" x14ac:dyDescent="0.3">
      <c r="AM62" s="49"/>
      <c r="AN62" s="49"/>
      <c r="AO62" s="49"/>
      <c r="AP62" s="6"/>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row>
    <row r="63" spans="2:77" ht="15" customHeight="1" x14ac:dyDescent="0.3">
      <c r="AM63" s="49"/>
      <c r="AN63" s="49"/>
      <c r="AO63" s="49"/>
      <c r="AP63" s="6"/>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row>
    <row r="64" spans="2:77" ht="15" customHeight="1" x14ac:dyDescent="0.3">
      <c r="B64" s="131">
        <f>Tables!$F$13</f>
        <v>45931</v>
      </c>
      <c r="C64" s="131"/>
      <c r="D64" s="131"/>
      <c r="E64" s="131"/>
      <c r="F64" s="131"/>
      <c r="G64" s="131"/>
      <c r="H64" s="131"/>
      <c r="R64" s="129" t="s">
        <v>108</v>
      </c>
      <c r="S64" s="129"/>
      <c r="T64" s="129"/>
      <c r="U64" s="129"/>
      <c r="AM64" s="49"/>
      <c r="AN64" s="49"/>
      <c r="AO64" s="49"/>
      <c r="AP64" s="6"/>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row>
    <row r="65" spans="2:77" ht="15" customHeight="1" x14ac:dyDescent="0.3">
      <c r="D65" s="2" t="s">
        <v>53</v>
      </c>
      <c r="E65" s="130">
        <f>$E$7</f>
        <v>0</v>
      </c>
      <c r="F65" s="130"/>
      <c r="G65" s="130"/>
      <c r="H65" s="130"/>
      <c r="I65" s="130"/>
      <c r="J65" s="130"/>
      <c r="K65" s="130"/>
      <c r="L65" s="130"/>
      <c r="M65" s="130"/>
      <c r="N65" s="130"/>
      <c r="O65" s="130"/>
      <c r="P65" s="130"/>
      <c r="Q65" s="130"/>
      <c r="R65" s="130"/>
      <c r="S65" s="130"/>
      <c r="T65" s="130"/>
      <c r="U65" s="130"/>
      <c r="V65" s="130"/>
      <c r="W65" s="130"/>
      <c r="X65" s="130"/>
      <c r="Y65" s="130"/>
      <c r="AD65" s="2" t="s">
        <v>72</v>
      </c>
      <c r="AE65" s="139">
        <f>$AE$7</f>
        <v>0</v>
      </c>
      <c r="AF65" s="138"/>
      <c r="AG65" s="138"/>
      <c r="AH65" s="138"/>
      <c r="AI65" s="138"/>
      <c r="AJ65" s="138"/>
      <c r="AM65" s="49"/>
      <c r="AN65" s="49"/>
      <c r="AO65" s="49"/>
      <c r="AP65" s="6"/>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row>
    <row r="66" spans="2:77" ht="15" customHeight="1" x14ac:dyDescent="0.3">
      <c r="AD66" s="2" t="s">
        <v>73</v>
      </c>
      <c r="AE66" s="138">
        <f>$AE$8</f>
        <v>0</v>
      </c>
      <c r="AF66" s="138"/>
      <c r="AG66" s="138"/>
      <c r="AH66" s="138"/>
      <c r="AI66" s="138"/>
      <c r="AJ66" s="138"/>
      <c r="AM66" s="49"/>
      <c r="AN66" s="49"/>
      <c r="AO66" s="49"/>
      <c r="AP66" s="6"/>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row>
    <row r="67" spans="2:77" ht="15" customHeight="1" x14ac:dyDescent="0.3">
      <c r="B67" s="1" t="s">
        <v>89</v>
      </c>
      <c r="AM67" s="49"/>
      <c r="AN67" s="49"/>
      <c r="AO67" s="49"/>
      <c r="AP67" s="6"/>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row>
    <row r="68" spans="2:77" ht="4.95" customHeight="1" x14ac:dyDescent="0.3">
      <c r="B68" s="1"/>
      <c r="AM68" s="49"/>
      <c r="AN68" s="49"/>
      <c r="AO68" s="49"/>
      <c r="AP68" s="6"/>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row>
    <row r="69" spans="2:77" ht="15" customHeight="1" x14ac:dyDescent="0.3">
      <c r="B69" s="17">
        <f>B17</f>
        <v>1</v>
      </c>
      <c r="C69" s="4" t="s">
        <v>296</v>
      </c>
      <c r="J69" s="17">
        <f>B25</f>
        <v>2</v>
      </c>
      <c r="K69" s="4" t="s">
        <v>306</v>
      </c>
      <c r="S69" s="17">
        <f>B31</f>
        <v>3</v>
      </c>
      <c r="T69" s="4" t="s">
        <v>309</v>
      </c>
      <c r="AC69" s="17">
        <f>B37</f>
        <v>4</v>
      </c>
      <c r="AD69" s="4" t="s">
        <v>310</v>
      </c>
      <c r="AM69" s="49"/>
      <c r="AN69" s="49"/>
      <c r="AO69" s="49"/>
      <c r="AP69" s="6"/>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row>
    <row r="70" spans="2:77" ht="4.95" customHeight="1" x14ac:dyDescent="0.3">
      <c r="B70" s="1"/>
      <c r="AM70" s="49"/>
      <c r="AN70" s="49"/>
      <c r="AO70" s="49"/>
      <c r="AP70" s="6"/>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row>
    <row r="71" spans="2:77" ht="15" customHeight="1" x14ac:dyDescent="0.3">
      <c r="B71" s="1"/>
      <c r="D71" s="58" t="str">
        <f>IF(AND(ISBLANK(O19),ISBLANK(O21)),"","X")</f>
        <v/>
      </c>
      <c r="E71" s="4" t="s">
        <v>322</v>
      </c>
      <c r="L71" s="58" t="str">
        <f>IF(ISBLANK(O27),"","X")</f>
        <v/>
      </c>
      <c r="M71" s="4" t="s">
        <v>323</v>
      </c>
      <c r="U71" s="58" t="str">
        <f>IF(ISBLANK(O33),"","X")</f>
        <v/>
      </c>
      <c r="V71" s="4" t="s">
        <v>323</v>
      </c>
      <c r="AE71" s="58" t="str">
        <f>IF(ISBLANK(O39),"","X")</f>
        <v/>
      </c>
      <c r="AF71" s="4" t="s">
        <v>324</v>
      </c>
      <c r="AM71" s="49"/>
      <c r="AN71" s="49"/>
      <c r="AO71" s="49"/>
      <c r="AP71" s="6"/>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row>
    <row r="72" spans="2:77" ht="4.95" customHeight="1" x14ac:dyDescent="0.3">
      <c r="B72" s="1"/>
      <c r="AM72" s="49"/>
      <c r="AN72" s="49"/>
      <c r="AO72" s="49"/>
      <c r="AP72" s="6"/>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row>
    <row r="73" spans="2:77" ht="15" customHeight="1" x14ac:dyDescent="0.3">
      <c r="B73" s="1"/>
      <c r="D73" s="58" t="str">
        <f>IF(ISBLANK(O23),"","X")</f>
        <v/>
      </c>
      <c r="E73" s="4" t="s">
        <v>325</v>
      </c>
      <c r="L73" s="58" t="str">
        <f>IF(ISBLANK(O29),"","X")</f>
        <v/>
      </c>
      <c r="M73" s="4" t="s">
        <v>93</v>
      </c>
      <c r="U73" s="58" t="str">
        <f>IF(ISBLANK(O35),"","X")</f>
        <v/>
      </c>
      <c r="V73" s="4" t="s">
        <v>93</v>
      </c>
      <c r="AE73" s="58" t="str">
        <f>IF(ISBLANK(O41),"","X")</f>
        <v/>
      </c>
      <c r="AF73" s="4" t="s">
        <v>93</v>
      </c>
      <c r="AM73" s="49"/>
      <c r="AN73" s="49"/>
      <c r="AO73" s="49"/>
      <c r="AP73" s="6"/>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row>
    <row r="74" spans="2:77" ht="4.95" customHeight="1" x14ac:dyDescent="0.3">
      <c r="B74" s="1"/>
      <c r="AM74" s="49"/>
      <c r="AN74" s="49"/>
      <c r="AO74" s="49"/>
      <c r="AP74" s="6"/>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row>
    <row r="75" spans="2:77" ht="15" customHeight="1" x14ac:dyDescent="0.3">
      <c r="B75" s="1"/>
      <c r="D75" s="58">
        <f>O23</f>
        <v>0</v>
      </c>
      <c r="E75" s="4" t="s">
        <v>326</v>
      </c>
      <c r="AM75" s="49"/>
      <c r="AN75" s="49"/>
      <c r="AO75" s="49"/>
      <c r="AP75" s="6"/>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row>
    <row r="76" spans="2:77" ht="4.95" customHeight="1" x14ac:dyDescent="0.3">
      <c r="B76" s="1"/>
      <c r="AM76" s="49"/>
      <c r="AN76" s="49"/>
      <c r="AO76" s="49"/>
      <c r="AP76" s="6"/>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row>
    <row r="77" spans="2:77" ht="15" customHeight="1" x14ac:dyDescent="0.3">
      <c r="B77" s="17">
        <v>7</v>
      </c>
      <c r="C77" s="4" t="s">
        <v>307</v>
      </c>
      <c r="P77" s="62">
        <v>6</v>
      </c>
      <c r="Q77" s="4" t="s">
        <v>297</v>
      </c>
      <c r="AM77" s="49"/>
      <c r="AN77" s="49"/>
      <c r="AO77" s="49"/>
      <c r="AP77" s="6"/>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row>
    <row r="78" spans="2:77" ht="4.95" customHeight="1" x14ac:dyDescent="0.3">
      <c r="AM78" s="49"/>
      <c r="AN78" s="49"/>
      <c r="AO78" s="49"/>
      <c r="AP78" s="6"/>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row>
    <row r="79" spans="2:77" ht="15" customHeight="1" x14ac:dyDescent="0.3">
      <c r="D79" s="58" t="str">
        <f>IF(ISBLANK(AG27),"","X")</f>
        <v/>
      </c>
      <c r="E79" s="4" t="s">
        <v>324</v>
      </c>
      <c r="R79" s="58" t="str">
        <f>IF(ISBLANK(AG19),"","X")</f>
        <v/>
      </c>
      <c r="S79" s="4" t="s">
        <v>190</v>
      </c>
      <c r="Z79" s="119"/>
      <c r="AA79" s="119"/>
      <c r="AB79" s="119"/>
      <c r="AC79" s="119"/>
      <c r="AD79" s="4" t="s">
        <v>96</v>
      </c>
      <c r="AM79" s="52">
        <f>IF(R79="X",2,1)</f>
        <v>1</v>
      </c>
      <c r="AN79" s="49"/>
      <c r="AO79" s="49"/>
      <c r="AP79" s="6"/>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row>
    <row r="80" spans="2:77" ht="4.95" customHeight="1" x14ac:dyDescent="0.3">
      <c r="AM80" s="49"/>
      <c r="AN80" s="49"/>
      <c r="AO80" s="49"/>
      <c r="AP80" s="6"/>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row>
    <row r="81" spans="2:77" ht="15" customHeight="1" x14ac:dyDescent="0.3">
      <c r="D81" s="58" t="str">
        <f>IF(ISBLANK(AG29),"","X")</f>
        <v/>
      </c>
      <c r="E81" s="4" t="s">
        <v>93</v>
      </c>
      <c r="R81" s="58" t="str">
        <f>IF(ISBLANK(AG21),"","X")</f>
        <v/>
      </c>
      <c r="S81" s="4" t="s">
        <v>327</v>
      </c>
      <c r="Z81" s="119"/>
      <c r="AA81" s="119"/>
      <c r="AB81" s="119"/>
      <c r="AC81" s="119"/>
      <c r="AD81" s="4" t="s">
        <v>95</v>
      </c>
      <c r="AM81" s="52">
        <f>IF(R81="X",2,1)</f>
        <v>1</v>
      </c>
      <c r="AN81" s="49"/>
      <c r="AO81" s="49"/>
      <c r="AP81" s="6"/>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row>
    <row r="82" spans="2:77" ht="4.95" customHeight="1" x14ac:dyDescent="0.3">
      <c r="B82" s="1"/>
      <c r="AM82" s="49"/>
      <c r="AN82" s="49"/>
      <c r="AO82" s="49"/>
      <c r="AP82" s="6"/>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row>
    <row r="83" spans="2:77" ht="15" customHeight="1" x14ac:dyDescent="0.3">
      <c r="B83" s="1"/>
      <c r="R83" s="58" t="str">
        <f>IF(ISBLANK(AG23),"","X")</f>
        <v/>
      </c>
      <c r="S83" s="4" t="s">
        <v>145</v>
      </c>
      <c r="AM83" s="49"/>
      <c r="AN83" s="49"/>
      <c r="AO83" s="49"/>
      <c r="AP83" s="6"/>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row>
    <row r="84" spans="2:77" ht="4.95" customHeight="1" x14ac:dyDescent="0.3">
      <c r="B84" s="1"/>
      <c r="AM84" s="49"/>
      <c r="AN84" s="49"/>
      <c r="AO84" s="49"/>
      <c r="AP84" s="6"/>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row>
    <row r="85" spans="2:77" ht="15" customHeight="1" x14ac:dyDescent="0.3">
      <c r="B85" s="17">
        <f>T31</f>
        <v>8</v>
      </c>
      <c r="C85" s="4" t="s">
        <v>7</v>
      </c>
      <c r="P85" s="17">
        <f>T37</f>
        <v>9</v>
      </c>
      <c r="Q85" s="4" t="s">
        <v>311</v>
      </c>
      <c r="AM85" s="49"/>
      <c r="AN85" s="49"/>
      <c r="AO85" s="49"/>
      <c r="AP85" s="6"/>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row>
    <row r="86" spans="2:77" ht="4.95" customHeight="1" x14ac:dyDescent="0.3">
      <c r="AM86" s="49"/>
      <c r="AN86" s="49"/>
      <c r="AO86" s="49"/>
      <c r="AP86" s="6"/>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row>
    <row r="87" spans="2:77" ht="15" customHeight="1" x14ac:dyDescent="0.3">
      <c r="D87" s="58" t="str">
        <f>IF(ISBLANK(AG33),"","X")</f>
        <v/>
      </c>
      <c r="E87" s="4" t="s">
        <v>323</v>
      </c>
      <c r="R87" s="58" t="str">
        <f>IF(ISBLANK(AG39),"","X")</f>
        <v/>
      </c>
      <c r="S87" s="4" t="s">
        <v>328</v>
      </c>
      <c r="Z87" s="119"/>
      <c r="AA87" s="119"/>
      <c r="AB87" s="119"/>
      <c r="AC87" s="119"/>
      <c r="AD87" s="4" t="s">
        <v>95</v>
      </c>
      <c r="AM87" s="52">
        <f>IF(R87="X",2,1)</f>
        <v>1</v>
      </c>
      <c r="AN87" s="49"/>
      <c r="AO87" s="49"/>
      <c r="AP87" s="6"/>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row>
    <row r="88" spans="2:77" ht="4.95" customHeight="1" x14ac:dyDescent="0.3">
      <c r="AM88" s="49"/>
      <c r="AN88" s="49"/>
      <c r="AO88" s="49"/>
      <c r="AP88" s="6"/>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row>
    <row r="89" spans="2:77" ht="15" customHeight="1" x14ac:dyDescent="0.3">
      <c r="D89" s="58" t="str">
        <f>IF(ISBLANK(AG35),"","X")</f>
        <v/>
      </c>
      <c r="E89" s="4" t="s">
        <v>93</v>
      </c>
      <c r="R89" s="58" t="str">
        <f>IF(ISBLANK(AG41),"","X")</f>
        <v/>
      </c>
      <c r="S89" s="4" t="s">
        <v>190</v>
      </c>
      <c r="Z89" s="119"/>
      <c r="AA89" s="119"/>
      <c r="AB89" s="119"/>
      <c r="AC89" s="119"/>
      <c r="AD89" s="4" t="s">
        <v>96</v>
      </c>
      <c r="AM89" s="52">
        <f>IF(R89="X",2,1)</f>
        <v>1</v>
      </c>
      <c r="AN89" s="49"/>
      <c r="AO89" s="49"/>
      <c r="AP89" s="6"/>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row>
    <row r="90" spans="2:77" ht="4.95" customHeight="1" x14ac:dyDescent="0.3">
      <c r="R90" s="6"/>
      <c r="AM90" s="49"/>
      <c r="AN90" s="49"/>
      <c r="AO90" s="49"/>
      <c r="AP90" s="6"/>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row>
    <row r="91" spans="2:77" ht="15" customHeight="1" x14ac:dyDescent="0.3">
      <c r="R91" s="58" t="str">
        <f>IF(ISBLANK(AG43),"","X")</f>
        <v/>
      </c>
      <c r="S91" s="4" t="s">
        <v>323</v>
      </c>
      <c r="AM91" s="49"/>
      <c r="AN91" s="49"/>
      <c r="AO91" s="49"/>
      <c r="AP91" s="6"/>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row>
    <row r="92" spans="2:77" ht="4.95" customHeight="1" x14ac:dyDescent="0.3">
      <c r="R92" s="6"/>
      <c r="AM92" s="49"/>
      <c r="AN92" s="49"/>
      <c r="AO92" s="49"/>
      <c r="AP92" s="6"/>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row>
    <row r="93" spans="2:77" ht="15" customHeight="1" x14ac:dyDescent="0.3">
      <c r="R93" s="58" t="str">
        <f>IF(ISBLANK(AG45),"","X")</f>
        <v/>
      </c>
      <c r="S93" s="4" t="s">
        <v>329</v>
      </c>
      <c r="AM93" s="49"/>
      <c r="AN93" s="49"/>
      <c r="AO93" s="49"/>
      <c r="AP93" s="6"/>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row>
    <row r="94" spans="2:77" ht="4.95" customHeight="1" x14ac:dyDescent="0.3">
      <c r="AM94" s="49"/>
      <c r="AN94" s="49"/>
      <c r="AO94" s="49"/>
      <c r="AP94" s="6"/>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row>
    <row r="95" spans="2:77" ht="15" customHeight="1" x14ac:dyDescent="0.3">
      <c r="B95" s="1" t="s">
        <v>51</v>
      </c>
      <c r="AD95" s="2"/>
      <c r="AE95" s="6"/>
      <c r="AF95" s="6"/>
      <c r="AG95" s="6"/>
      <c r="AH95" s="6"/>
      <c r="AI95" s="6"/>
      <c r="AJ95" s="6"/>
      <c r="AM95" s="49"/>
      <c r="AN95" s="49"/>
      <c r="AO95" s="49"/>
      <c r="AP95" s="6"/>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row>
    <row r="96" spans="2:77" ht="15" customHeight="1" x14ac:dyDescent="0.3">
      <c r="E96" s="2" t="s">
        <v>97</v>
      </c>
      <c r="F96" s="111"/>
      <c r="G96" s="111"/>
      <c r="H96" s="111"/>
      <c r="I96" s="111"/>
      <c r="J96" s="111"/>
      <c r="K96" s="111"/>
      <c r="L96" s="111"/>
      <c r="M96" s="111"/>
      <c r="N96" s="111"/>
      <c r="O96" s="111"/>
      <c r="P96" s="111"/>
      <c r="Q96" s="111"/>
      <c r="R96" s="111"/>
      <c r="S96" s="111"/>
      <c r="T96" s="111"/>
      <c r="U96" s="111"/>
      <c r="AD96" s="2"/>
      <c r="AE96" s="6"/>
      <c r="AF96" s="6"/>
      <c r="AG96" s="6"/>
      <c r="AH96" s="6"/>
      <c r="AI96" s="6"/>
      <c r="AJ96" s="6"/>
      <c r="AM96" s="49"/>
      <c r="AN96" s="49"/>
      <c r="AO96" s="49"/>
      <c r="AP96" s="6"/>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row>
    <row r="97" spans="2:77" ht="15" customHeight="1" x14ac:dyDescent="0.3">
      <c r="E97" s="2" t="s">
        <v>54</v>
      </c>
      <c r="F97" s="110"/>
      <c r="G97" s="110"/>
      <c r="H97" s="110"/>
      <c r="I97" s="110"/>
      <c r="J97" s="110"/>
      <c r="K97" s="110"/>
      <c r="L97" s="110"/>
      <c r="M97" s="110"/>
      <c r="N97" s="110"/>
      <c r="O97" s="110"/>
      <c r="P97" s="110"/>
      <c r="Q97" s="110"/>
      <c r="R97" s="110"/>
      <c r="S97" s="110"/>
      <c r="T97" s="110"/>
      <c r="U97" s="110"/>
      <c r="AD97" s="2"/>
      <c r="AE97" s="6"/>
      <c r="AF97" s="6"/>
      <c r="AG97" s="6"/>
      <c r="AH97" s="6"/>
      <c r="AI97" s="6"/>
      <c r="AJ97" s="6"/>
      <c r="AM97" s="49"/>
      <c r="AN97" s="49"/>
      <c r="AO97" s="49"/>
      <c r="AP97" s="6"/>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row>
    <row r="98" spans="2:77" ht="15" customHeight="1" x14ac:dyDescent="0.3">
      <c r="E98" s="2" t="s">
        <v>161</v>
      </c>
      <c r="F98" s="110"/>
      <c r="G98" s="110"/>
      <c r="H98" s="110"/>
      <c r="I98" s="110"/>
      <c r="J98" s="110"/>
      <c r="K98" s="110"/>
      <c r="L98" s="110"/>
      <c r="M98" s="110"/>
      <c r="N98" s="110"/>
      <c r="O98" s="110"/>
      <c r="P98" s="110"/>
      <c r="Q98" s="110"/>
      <c r="R98" s="110"/>
      <c r="S98" s="110"/>
      <c r="T98" s="110"/>
      <c r="U98" s="110"/>
      <c r="X98" s="2" t="s">
        <v>57</v>
      </c>
      <c r="Y98" s="113"/>
      <c r="Z98" s="113"/>
      <c r="AA98" s="113"/>
      <c r="AB98" s="113"/>
      <c r="AD98" s="2"/>
      <c r="AF98" s="2" t="s">
        <v>58</v>
      </c>
      <c r="AG98" s="113"/>
      <c r="AH98" s="113"/>
      <c r="AI98" s="113"/>
      <c r="AJ98" s="113"/>
      <c r="AM98" s="49"/>
      <c r="AN98" s="49"/>
      <c r="AO98" s="49"/>
      <c r="AP98" s="6"/>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row>
    <row r="99" spans="2:77" ht="15" customHeight="1" x14ac:dyDescent="0.3">
      <c r="E99" s="2" t="s">
        <v>199</v>
      </c>
      <c r="F99" s="110"/>
      <c r="G99" s="110"/>
      <c r="H99" s="110"/>
      <c r="I99" s="110"/>
      <c r="J99" s="110"/>
      <c r="K99" s="110"/>
      <c r="L99" s="110"/>
      <c r="M99" s="110"/>
      <c r="N99" s="110"/>
      <c r="O99" s="110"/>
      <c r="P99" s="110"/>
      <c r="Q99" s="110"/>
      <c r="R99" s="110"/>
      <c r="S99" s="110"/>
      <c r="T99" s="110"/>
      <c r="U99" s="110"/>
      <c r="AD99" s="2" t="s">
        <v>60</v>
      </c>
      <c r="AE99" s="111"/>
      <c r="AF99" s="111"/>
      <c r="AG99" s="111"/>
      <c r="AH99" s="111"/>
      <c r="AI99" s="111"/>
      <c r="AJ99" s="111"/>
      <c r="AM99" s="49"/>
      <c r="AN99" s="49"/>
      <c r="AO99" s="49"/>
      <c r="AP99" s="6"/>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row>
    <row r="100" spans="2:77" ht="15" customHeight="1" x14ac:dyDescent="0.3">
      <c r="E100" s="2" t="s">
        <v>55</v>
      </c>
      <c r="F100" s="110"/>
      <c r="G100" s="110"/>
      <c r="H100" s="110"/>
      <c r="I100" s="110"/>
      <c r="J100" s="110"/>
      <c r="K100" s="110"/>
      <c r="L100" s="110"/>
      <c r="M100" s="110"/>
      <c r="N100" s="110"/>
      <c r="O100" s="110"/>
      <c r="P100" s="110"/>
      <c r="Q100" s="110"/>
      <c r="R100" s="110"/>
      <c r="S100" s="110"/>
      <c r="T100" s="110"/>
      <c r="U100" s="110"/>
      <c r="AD100" s="2" t="s">
        <v>59</v>
      </c>
      <c r="AE100" s="112"/>
      <c r="AF100" s="112"/>
      <c r="AG100" s="112"/>
      <c r="AH100" s="112"/>
      <c r="AI100" s="112"/>
      <c r="AJ100" s="112"/>
      <c r="AM100" s="49"/>
      <c r="AN100" s="49"/>
      <c r="AO100" s="49"/>
      <c r="AP100" s="6"/>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row>
    <row r="101" spans="2:77" ht="4.95" customHeight="1" x14ac:dyDescent="0.3">
      <c r="B101" s="2"/>
      <c r="AD101" s="2"/>
      <c r="AE101" s="6"/>
      <c r="AF101" s="6"/>
      <c r="AG101" s="6"/>
      <c r="AH101" s="6"/>
      <c r="AI101" s="6"/>
      <c r="AJ101" s="6"/>
      <c r="AM101" s="49"/>
      <c r="AN101" s="49"/>
      <c r="AO101" s="49"/>
      <c r="AP101" s="6"/>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row>
    <row r="102" spans="2:77" ht="15" customHeight="1" x14ac:dyDescent="0.3">
      <c r="B102" s="1" t="s">
        <v>144</v>
      </c>
      <c r="X102" s="16"/>
      <c r="Y102" s="4" t="s">
        <v>52</v>
      </c>
      <c r="AF102" s="6"/>
      <c r="AG102" s="6"/>
      <c r="AH102" s="6"/>
      <c r="AI102" s="6"/>
      <c r="AJ102" s="6"/>
      <c r="AM102" s="52">
        <f>IF(ISBLANK(X102),1,2)</f>
        <v>1</v>
      </c>
      <c r="AO102" s="49"/>
      <c r="AP102" s="6"/>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row>
    <row r="103" spans="2:77" ht="15" customHeight="1" x14ac:dyDescent="0.3">
      <c r="E103" s="2" t="s">
        <v>56</v>
      </c>
      <c r="F103" s="111"/>
      <c r="G103" s="111"/>
      <c r="H103" s="111"/>
      <c r="I103" s="111"/>
      <c r="J103" s="111"/>
      <c r="K103" s="111"/>
      <c r="L103" s="111"/>
      <c r="M103" s="111"/>
      <c r="N103" s="111"/>
      <c r="O103" s="111"/>
      <c r="P103" s="111"/>
      <c r="Q103" s="111"/>
      <c r="R103" s="111"/>
      <c r="S103" s="111"/>
      <c r="T103" s="111"/>
      <c r="U103" s="111"/>
      <c r="AD103" s="2"/>
      <c r="AE103" s="6"/>
      <c r="AF103" s="6"/>
      <c r="AG103" s="6"/>
      <c r="AH103" s="6"/>
      <c r="AI103" s="6"/>
      <c r="AJ103" s="6"/>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row>
    <row r="104" spans="2:77" ht="15" customHeight="1" x14ac:dyDescent="0.3">
      <c r="E104" s="2" t="s">
        <v>54</v>
      </c>
      <c r="F104" s="110"/>
      <c r="G104" s="110"/>
      <c r="H104" s="110"/>
      <c r="I104" s="110"/>
      <c r="J104" s="110"/>
      <c r="K104" s="110"/>
      <c r="L104" s="110"/>
      <c r="M104" s="110"/>
      <c r="N104" s="110"/>
      <c r="O104" s="110"/>
      <c r="P104" s="110"/>
      <c r="Q104" s="110"/>
      <c r="R104" s="110"/>
      <c r="S104" s="110"/>
      <c r="T104" s="110"/>
      <c r="U104" s="110"/>
      <c r="AD104" s="2"/>
      <c r="AE104" s="6"/>
      <c r="AF104" s="6"/>
      <c r="AG104" s="6"/>
      <c r="AH104" s="6"/>
      <c r="AI104" s="6"/>
      <c r="AJ104" s="6"/>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row>
    <row r="105" spans="2:77" ht="15" customHeight="1" x14ac:dyDescent="0.3">
      <c r="E105" s="2" t="s">
        <v>161</v>
      </c>
      <c r="F105" s="110"/>
      <c r="G105" s="110"/>
      <c r="H105" s="110"/>
      <c r="I105" s="110"/>
      <c r="J105" s="110"/>
      <c r="K105" s="110"/>
      <c r="L105" s="110"/>
      <c r="M105" s="110"/>
      <c r="N105" s="110"/>
      <c r="O105" s="110"/>
      <c r="P105" s="110"/>
      <c r="Q105" s="110"/>
      <c r="R105" s="110"/>
      <c r="S105" s="110"/>
      <c r="T105" s="110"/>
      <c r="U105" s="110"/>
      <c r="X105" s="2" t="s">
        <v>57</v>
      </c>
      <c r="Y105" s="113"/>
      <c r="Z105" s="113"/>
      <c r="AA105" s="113"/>
      <c r="AB105" s="113"/>
      <c r="AD105" s="2"/>
      <c r="AF105" s="2" t="s">
        <v>58</v>
      </c>
      <c r="AG105" s="113"/>
      <c r="AH105" s="113"/>
      <c r="AI105" s="113"/>
      <c r="AJ105" s="1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row>
    <row r="106" spans="2:77" ht="15" customHeight="1" x14ac:dyDescent="0.3">
      <c r="E106" s="2" t="s">
        <v>199</v>
      </c>
      <c r="F106" s="111"/>
      <c r="G106" s="111"/>
      <c r="H106" s="111"/>
      <c r="I106" s="111"/>
      <c r="J106" s="111"/>
      <c r="K106" s="111"/>
      <c r="L106" s="111"/>
      <c r="M106" s="111"/>
      <c r="N106" s="111"/>
      <c r="O106" s="111"/>
      <c r="P106" s="111"/>
      <c r="Q106" s="111"/>
      <c r="R106" s="111"/>
      <c r="S106" s="111"/>
      <c r="T106" s="111"/>
      <c r="U106" s="111"/>
      <c r="AD106" s="2" t="s">
        <v>60</v>
      </c>
      <c r="AE106" s="111"/>
      <c r="AF106" s="111"/>
      <c r="AG106" s="111"/>
      <c r="AH106" s="111"/>
      <c r="AI106" s="111"/>
      <c r="AJ106" s="111"/>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row>
    <row r="107" spans="2:77" ht="15" customHeight="1" x14ac:dyDescent="0.3">
      <c r="E107" s="2" t="s">
        <v>55</v>
      </c>
      <c r="F107" s="110"/>
      <c r="G107" s="110"/>
      <c r="H107" s="110"/>
      <c r="I107" s="110"/>
      <c r="J107" s="110"/>
      <c r="K107" s="110"/>
      <c r="L107" s="110"/>
      <c r="M107" s="110"/>
      <c r="N107" s="110"/>
      <c r="O107" s="110"/>
      <c r="P107" s="110"/>
      <c r="Q107" s="110"/>
      <c r="R107" s="110"/>
      <c r="S107" s="110"/>
      <c r="T107" s="110"/>
      <c r="U107" s="110"/>
      <c r="AD107" s="2" t="s">
        <v>59</v>
      </c>
      <c r="AE107" s="136"/>
      <c r="AF107" s="136"/>
      <c r="AG107" s="136"/>
      <c r="AH107" s="136"/>
      <c r="AI107" s="136"/>
      <c r="AJ107" s="136"/>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row>
    <row r="108" spans="2:77" ht="15" customHeight="1" x14ac:dyDescent="0.3">
      <c r="AD108" s="2"/>
      <c r="AE108" s="6"/>
      <c r="AF108" s="6"/>
      <c r="AG108" s="6"/>
      <c r="AH108" s="6"/>
      <c r="AI108" s="6"/>
      <c r="AJ108" s="6"/>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row>
    <row r="109" spans="2:77" ht="15" customHeight="1" x14ac:dyDescent="0.3">
      <c r="B109" s="8" t="s">
        <v>9</v>
      </c>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row>
    <row r="110" spans="2:77" ht="15" customHeight="1" x14ac:dyDescent="0.3">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6"/>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row>
    <row r="111" spans="2:77" ht="15" customHeight="1" x14ac:dyDescent="0.3">
      <c r="B111" s="167"/>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9"/>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row>
    <row r="112" spans="2:77" ht="15" customHeight="1" x14ac:dyDescent="0.3">
      <c r="B112" s="167"/>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9"/>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row>
    <row r="113" spans="2:77" ht="15" customHeight="1" x14ac:dyDescent="0.3">
      <c r="B113" s="167"/>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9"/>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row>
    <row r="114" spans="2:77" ht="15" customHeight="1" x14ac:dyDescent="0.3">
      <c r="B114" s="167"/>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9"/>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row>
    <row r="115" spans="2:77" ht="15" customHeight="1" x14ac:dyDescent="0.3">
      <c r="B115" s="170"/>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c r="AF115" s="171"/>
      <c r="AG115" s="171"/>
      <c r="AH115" s="171"/>
      <c r="AI115" s="171"/>
      <c r="AJ115" s="172"/>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row>
    <row r="116" spans="2:77" ht="15" customHeight="1" x14ac:dyDescent="0.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row>
    <row r="117" spans="2:77" ht="15" customHeight="1" x14ac:dyDescent="0.3">
      <c r="B117" s="131">
        <f>Tables!$F$13</f>
        <v>45931</v>
      </c>
      <c r="C117" s="131"/>
      <c r="D117" s="131"/>
      <c r="E117" s="131"/>
      <c r="F117" s="131"/>
      <c r="G117" s="131"/>
      <c r="H117" s="131"/>
      <c r="R117" s="129" t="s">
        <v>109</v>
      </c>
      <c r="S117" s="129"/>
      <c r="T117" s="129"/>
      <c r="U117" s="129"/>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row>
    <row r="118" spans="2:77" ht="15" customHeight="1" x14ac:dyDescent="0.3">
      <c r="D118" s="2" t="s">
        <v>53</v>
      </c>
      <c r="E118" s="130">
        <f>$E$7</f>
        <v>0</v>
      </c>
      <c r="F118" s="130"/>
      <c r="G118" s="130"/>
      <c r="H118" s="130"/>
      <c r="I118" s="130"/>
      <c r="J118" s="130"/>
      <c r="K118" s="130"/>
      <c r="L118" s="130"/>
      <c r="M118" s="130"/>
      <c r="N118" s="130"/>
      <c r="O118" s="130"/>
      <c r="P118" s="130"/>
      <c r="Q118" s="130"/>
      <c r="R118" s="130"/>
      <c r="S118" s="130"/>
      <c r="T118" s="130"/>
      <c r="U118" s="130"/>
      <c r="V118" s="130"/>
      <c r="W118" s="130"/>
      <c r="X118" s="130"/>
      <c r="Y118" s="130"/>
      <c r="AD118" s="2" t="s">
        <v>72</v>
      </c>
      <c r="AE118" s="139">
        <f>$AE$7</f>
        <v>0</v>
      </c>
      <c r="AF118" s="138"/>
      <c r="AG118" s="138"/>
      <c r="AH118" s="138"/>
      <c r="AI118" s="138"/>
      <c r="AJ118" s="138"/>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row>
    <row r="119" spans="2:77" ht="15" customHeight="1" x14ac:dyDescent="0.3">
      <c r="AD119" s="2" t="s">
        <v>73</v>
      </c>
      <c r="AE119" s="138">
        <f>$AE$8</f>
        <v>0</v>
      </c>
      <c r="AF119" s="138"/>
      <c r="AG119" s="138"/>
      <c r="AH119" s="138"/>
      <c r="AI119" s="138"/>
      <c r="AJ119" s="138"/>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row>
    <row r="120" spans="2:77" ht="15" customHeight="1" x14ac:dyDescent="0.3">
      <c r="B120" s="1" t="s">
        <v>330</v>
      </c>
      <c r="F120" s="3"/>
      <c r="G120" s="3"/>
      <c r="H120" s="4" t="s">
        <v>331</v>
      </c>
      <c r="I120" s="3"/>
      <c r="J120" s="3"/>
      <c r="K120" s="2"/>
      <c r="L120" s="2"/>
      <c r="M120" s="2"/>
      <c r="N120" s="2"/>
      <c r="O120" s="3"/>
      <c r="P120" s="7"/>
      <c r="Q120" s="7"/>
      <c r="R120" s="7"/>
      <c r="S120" s="7"/>
      <c r="T120" s="7"/>
      <c r="U120" s="7"/>
      <c r="V120" s="7"/>
      <c r="W120" s="7"/>
      <c r="X120" s="7"/>
      <c r="Y120" s="7"/>
      <c r="Z120" s="7"/>
      <c r="AA120" s="7"/>
      <c r="AB120" s="7"/>
      <c r="AC120" s="7"/>
      <c r="AD120" s="7"/>
      <c r="AE120" s="7"/>
      <c r="AF120" s="7"/>
      <c r="AG120" s="7"/>
      <c r="AH120" s="7"/>
      <c r="AI120" s="7"/>
      <c r="AJ120" s="7"/>
      <c r="AK120" s="7"/>
      <c r="AO120" s="49"/>
      <c r="AP120" s="6"/>
      <c r="AR120" s="13"/>
      <c r="AS120" s="13"/>
      <c r="AT120" s="13"/>
      <c r="AV120" s="17"/>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row>
    <row r="121" spans="2:77" ht="15" customHeight="1" x14ac:dyDescent="0.3">
      <c r="C121" s="4" t="s">
        <v>80</v>
      </c>
      <c r="E121" s="4" t="s">
        <v>61</v>
      </c>
      <c r="AM121" s="49"/>
      <c r="AN121" s="49"/>
      <c r="AO121" s="49"/>
      <c r="AP121" s="6"/>
      <c r="AR121" s="13"/>
      <c r="AS121" s="13"/>
      <c r="AT121" s="13"/>
      <c r="AV121" s="17"/>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row>
    <row r="122" spans="2:77" ht="4.95" customHeight="1" x14ac:dyDescent="0.3">
      <c r="AM122" s="49"/>
      <c r="AN122" s="49"/>
      <c r="AO122" s="49"/>
      <c r="AP122" s="6"/>
      <c r="AR122" s="13"/>
      <c r="AS122" s="13"/>
      <c r="AT122" s="13"/>
      <c r="AV122" s="17"/>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row>
    <row r="123" spans="2:77" ht="15" customHeight="1" x14ac:dyDescent="0.3">
      <c r="C123" s="27"/>
      <c r="E123" s="27"/>
      <c r="G123" s="4" t="s">
        <v>332</v>
      </c>
      <c r="X123" s="4" t="s">
        <v>198</v>
      </c>
      <c r="AC123" s="4" t="s">
        <v>197</v>
      </c>
      <c r="AM123" s="52">
        <f>IF(AND(ISBLANK(C123),ISBLANK(E123)),1,2)</f>
        <v>1</v>
      </c>
      <c r="AN123" s="52">
        <f>IF(ISBLANK(E123),1,2)</f>
        <v>1</v>
      </c>
      <c r="AO123" s="52">
        <f>IF(ISBLANK(C123),1,2)</f>
        <v>1</v>
      </c>
      <c r="AP123" s="6"/>
      <c r="AR123" s="13"/>
      <c r="AS123" s="13"/>
      <c r="AT123" s="13"/>
      <c r="AV123" s="17"/>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row>
    <row r="124" spans="2:77" ht="4.95" customHeight="1" x14ac:dyDescent="0.3">
      <c r="AM124" s="49"/>
      <c r="AN124" s="49"/>
      <c r="AO124" s="49"/>
      <c r="AP124" s="6"/>
      <c r="AR124" s="13"/>
      <c r="AS124" s="13"/>
      <c r="AT124" s="13"/>
      <c r="AV124" s="17"/>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row>
    <row r="125" spans="2:77" ht="15" customHeight="1" x14ac:dyDescent="0.3">
      <c r="C125" s="27"/>
      <c r="E125" s="27"/>
      <c r="G125" s="4" t="s">
        <v>333</v>
      </c>
      <c r="Y125" s="113"/>
      <c r="Z125" s="113"/>
      <c r="AC125" s="118"/>
      <c r="AD125" s="118"/>
      <c r="AE125" s="118"/>
      <c r="AF125" s="118"/>
      <c r="AG125" s="118"/>
      <c r="AH125" s="118"/>
      <c r="AI125" s="118"/>
      <c r="AM125" s="52">
        <f>IF(AND(ISBLANK(C125),ISBLANK(E125)),1,2)</f>
        <v>1</v>
      </c>
      <c r="AN125" s="52">
        <f>IF(ISBLANK(E125),1,2)</f>
        <v>1</v>
      </c>
      <c r="AO125" s="52">
        <f>IF(ISBLANK(C125),1,2)</f>
        <v>1</v>
      </c>
      <c r="AP125" s="6"/>
      <c r="AR125" s="13"/>
      <c r="AS125" s="13"/>
      <c r="AT125" s="13"/>
      <c r="AV125" s="17"/>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row>
    <row r="126" spans="2:77" ht="4.95" customHeight="1" x14ac:dyDescent="0.3">
      <c r="I126" s="3"/>
      <c r="J126" s="2"/>
      <c r="K126" s="2"/>
      <c r="L126" s="2"/>
      <c r="M126" s="3"/>
      <c r="N126" s="7"/>
      <c r="O126" s="7"/>
      <c r="X126" s="7"/>
      <c r="Y126" s="7"/>
      <c r="Z126" s="7"/>
      <c r="AA126" s="7"/>
      <c r="AB126" s="7"/>
      <c r="AC126" s="7"/>
      <c r="AD126" s="7"/>
      <c r="AE126" s="7"/>
      <c r="AF126" s="7"/>
      <c r="AG126" s="7"/>
      <c r="AH126" s="7"/>
      <c r="AI126" s="7"/>
      <c r="AO126" s="49"/>
      <c r="AP126" s="6"/>
      <c r="AR126" s="13"/>
      <c r="AS126" s="13"/>
      <c r="AT126" s="13"/>
      <c r="AV126" s="17"/>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row>
    <row r="127" spans="2:77" ht="15" customHeight="1" x14ac:dyDescent="0.3">
      <c r="C127" s="27"/>
      <c r="E127" s="27"/>
      <c r="G127" s="4" t="s">
        <v>205</v>
      </c>
      <c r="Y127" s="113"/>
      <c r="Z127" s="113"/>
      <c r="AC127" s="118"/>
      <c r="AD127" s="118"/>
      <c r="AE127" s="118"/>
      <c r="AF127" s="118"/>
      <c r="AG127" s="118"/>
      <c r="AH127" s="118"/>
      <c r="AI127" s="118"/>
      <c r="AM127" s="52">
        <f>IF(AND(ISBLANK(C127),ISBLANK(E127)),1,2)</f>
        <v>1</v>
      </c>
      <c r="AN127" s="52">
        <f>IF(ISBLANK(E127),1,2)</f>
        <v>1</v>
      </c>
      <c r="AO127" s="52">
        <f>IF(ISBLANK(C127),1,2)</f>
        <v>1</v>
      </c>
      <c r="AP127" s="6"/>
      <c r="AR127" s="13"/>
      <c r="AS127" s="13"/>
      <c r="AT127" s="13"/>
      <c r="AV127" s="17"/>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row>
    <row r="128" spans="2:77" ht="4.95" customHeight="1" x14ac:dyDescent="0.3">
      <c r="I128" s="3"/>
      <c r="J128" s="2"/>
      <c r="K128" s="2"/>
      <c r="L128" s="2"/>
      <c r="M128" s="3"/>
      <c r="N128" s="7"/>
      <c r="O128" s="7"/>
      <c r="P128" s="7"/>
      <c r="Q128" s="7"/>
      <c r="R128" s="7"/>
      <c r="S128" s="7"/>
      <c r="T128" s="7"/>
      <c r="U128" s="7"/>
      <c r="V128" s="7"/>
      <c r="W128" s="7"/>
      <c r="X128" s="7"/>
      <c r="Y128" s="7"/>
      <c r="Z128" s="7"/>
      <c r="AA128" s="7"/>
      <c r="AB128" s="7"/>
      <c r="AC128" s="7"/>
      <c r="AO128" s="49"/>
      <c r="AP128" s="6"/>
      <c r="AR128" s="13"/>
      <c r="AS128" s="13"/>
      <c r="AT128" s="13"/>
      <c r="AV128" s="17"/>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row>
    <row r="129" spans="2:77" ht="15" customHeight="1" x14ac:dyDescent="0.3">
      <c r="C129" s="27"/>
      <c r="E129" s="27"/>
      <c r="G129" s="4" t="s">
        <v>210</v>
      </c>
      <c r="I129" s="3"/>
      <c r="J129" s="2"/>
      <c r="K129" s="2"/>
      <c r="L129" s="2"/>
      <c r="M129" s="3"/>
      <c r="N129" s="7"/>
      <c r="O129" s="7"/>
      <c r="P129" s="7"/>
      <c r="Q129" s="7"/>
      <c r="R129" s="7"/>
      <c r="S129" s="7"/>
      <c r="T129" s="7"/>
      <c r="U129" s="7"/>
      <c r="V129" s="7"/>
      <c r="W129" s="7"/>
      <c r="X129" s="7"/>
      <c r="Y129" s="113"/>
      <c r="Z129" s="113"/>
      <c r="AC129" s="118"/>
      <c r="AD129" s="118"/>
      <c r="AE129" s="118"/>
      <c r="AF129" s="118"/>
      <c r="AG129" s="118"/>
      <c r="AH129" s="118"/>
      <c r="AI129" s="118"/>
      <c r="AM129" s="52">
        <f>IF(AND(ISBLANK(C129),ISBLANK(E129)),1,2)</f>
        <v>1</v>
      </c>
      <c r="AN129" s="52">
        <f>IF(ISBLANK(E129),1,2)</f>
        <v>1</v>
      </c>
      <c r="AO129" s="52">
        <f>IF(ISBLANK(C129),1,2)</f>
        <v>1</v>
      </c>
      <c r="AP129" s="6"/>
      <c r="AR129" s="13"/>
      <c r="AS129" s="13"/>
      <c r="AT129" s="13"/>
      <c r="AV129" s="17"/>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row>
    <row r="130" spans="2:77" ht="15" customHeight="1" x14ac:dyDescent="0.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row>
    <row r="131" spans="2:77" ht="15" customHeight="1" x14ac:dyDescent="0.3">
      <c r="B131" s="1" t="s">
        <v>143</v>
      </c>
      <c r="C131" s="1"/>
      <c r="D131" s="1"/>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row>
    <row r="132" spans="2:77" ht="4.95" customHeight="1" x14ac:dyDescent="0.3">
      <c r="B132" s="1"/>
      <c r="C132" s="1"/>
      <c r="D132" s="1"/>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row>
    <row r="133" spans="2:77" ht="15" customHeight="1" x14ac:dyDescent="0.3">
      <c r="B133" s="4" t="s">
        <v>334</v>
      </c>
      <c r="C133" s="1"/>
      <c r="D133" s="1"/>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row>
    <row r="134" spans="2:77" ht="4.95" customHeight="1" x14ac:dyDescent="0.3">
      <c r="C134" s="1"/>
      <c r="D134" s="1"/>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row>
    <row r="135" spans="2:77" ht="15" customHeight="1" x14ac:dyDescent="0.3">
      <c r="B135" s="27"/>
      <c r="D135" s="40" t="str">
        <f>"Is being properly maintained in accordance with the "&amp;Tables!F23&amp;"'s requirements and functioning as it was designed."</f>
        <v>Is being properly maintained in accordance with the City's requirements and functioning as it was designed.</v>
      </c>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M135" s="51">
        <f>IF(AND(ISBLANK(B135),ISBLANK(B137),ISBLANK(B139)),1,2)</f>
        <v>1</v>
      </c>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row>
    <row r="136" spans="2:77" ht="4.95" customHeight="1" x14ac:dyDescent="0.3">
      <c r="B136" s="1"/>
      <c r="C136" s="1"/>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row>
    <row r="137" spans="2:77" ht="15" customHeight="1" x14ac:dyDescent="0.3">
      <c r="B137" s="27"/>
      <c r="C137" s="1"/>
      <c r="D137" s="140" t="s">
        <v>335</v>
      </c>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row>
    <row r="138" spans="2:77" ht="15" customHeight="1" x14ac:dyDescent="0.3">
      <c r="B138" s="1"/>
      <c r="C138" s="1"/>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row>
    <row r="139" spans="2:77" ht="15" customHeight="1" x14ac:dyDescent="0.3">
      <c r="B139" s="27"/>
      <c r="C139" s="1"/>
      <c r="D139" s="43" t="s">
        <v>175</v>
      </c>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row>
    <row r="140" spans="2:77" ht="4.95" customHeight="1" x14ac:dyDescent="0.3">
      <c r="B140" s="1"/>
      <c r="C140" s="1"/>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row>
    <row r="141" spans="2:77" ht="15" customHeight="1" x14ac:dyDescent="0.3">
      <c r="D141" s="2" t="s">
        <v>97</v>
      </c>
      <c r="E141" s="111"/>
      <c r="F141" s="111"/>
      <c r="G141" s="111"/>
      <c r="H141" s="111"/>
      <c r="I141" s="111"/>
      <c r="J141" s="111"/>
      <c r="K141" s="111"/>
      <c r="L141" s="111"/>
      <c r="M141" s="111"/>
      <c r="N141" s="111"/>
      <c r="O141" s="111"/>
      <c r="P141" s="111"/>
      <c r="Q141" s="111"/>
      <c r="R141" s="111"/>
      <c r="S141" s="111"/>
      <c r="T141" s="111"/>
      <c r="U141" s="111"/>
      <c r="V141" s="111"/>
      <c r="Y141" s="14" t="s">
        <v>130</v>
      </c>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row>
    <row r="142" spans="2:77" ht="15" customHeight="1" x14ac:dyDescent="0.3">
      <c r="D142" s="2" t="s">
        <v>53</v>
      </c>
      <c r="E142" s="110"/>
      <c r="F142" s="110"/>
      <c r="G142" s="110"/>
      <c r="H142" s="110"/>
      <c r="I142" s="110"/>
      <c r="J142" s="110"/>
      <c r="K142" s="110"/>
      <c r="L142" s="110"/>
      <c r="M142" s="110"/>
      <c r="N142" s="110"/>
      <c r="O142" s="110"/>
      <c r="P142" s="110"/>
      <c r="Q142" s="110"/>
      <c r="R142" s="110"/>
      <c r="S142" s="110"/>
      <c r="T142" s="110"/>
      <c r="U142" s="110"/>
      <c r="V142" s="110"/>
      <c r="Z142" s="143"/>
      <c r="AA142" s="143"/>
      <c r="AB142" s="143"/>
      <c r="AC142" s="143"/>
      <c r="AD142" s="143"/>
      <c r="AE142" s="143"/>
      <c r="AF142" s="143"/>
      <c r="AG142" s="143"/>
      <c r="AH142" s="143"/>
      <c r="AI142" s="143"/>
      <c r="AJ142" s="14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row>
    <row r="143" spans="2:77" ht="15" customHeight="1" x14ac:dyDescent="0.3">
      <c r="D143" s="2" t="s">
        <v>54</v>
      </c>
      <c r="E143" s="110"/>
      <c r="F143" s="110"/>
      <c r="G143" s="110"/>
      <c r="H143" s="110"/>
      <c r="I143" s="110"/>
      <c r="J143" s="110"/>
      <c r="K143" s="110"/>
      <c r="L143" s="110"/>
      <c r="M143" s="110"/>
      <c r="N143" s="26"/>
      <c r="O143" s="26"/>
      <c r="P143" s="26"/>
      <c r="Q143" s="57" t="s">
        <v>57</v>
      </c>
      <c r="R143" s="110"/>
      <c r="S143" s="110"/>
      <c r="T143" s="110"/>
      <c r="U143" s="110"/>
      <c r="V143" s="110"/>
      <c r="Y143" s="41"/>
      <c r="Z143" s="144"/>
      <c r="AA143" s="144"/>
      <c r="AB143" s="144"/>
      <c r="AC143" s="144"/>
      <c r="AD143" s="144"/>
      <c r="AE143" s="144"/>
      <c r="AF143" s="144"/>
      <c r="AG143" s="144"/>
      <c r="AH143" s="144"/>
      <c r="AI143" s="144"/>
      <c r="AJ143" s="144"/>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row>
    <row r="144" spans="2:77" ht="15" customHeight="1" x14ac:dyDescent="0.3">
      <c r="D144" s="2" t="s">
        <v>161</v>
      </c>
      <c r="E144" s="110"/>
      <c r="F144" s="110"/>
      <c r="G144" s="110"/>
      <c r="H144" s="110"/>
      <c r="I144" s="110"/>
      <c r="J144" s="110"/>
      <c r="K144" s="110"/>
      <c r="L144" s="110"/>
      <c r="M144" s="110"/>
      <c r="Q144" s="2" t="s">
        <v>58</v>
      </c>
      <c r="R144" s="110"/>
      <c r="S144" s="110"/>
      <c r="T144" s="110"/>
      <c r="U144" s="110"/>
      <c r="V144" s="110"/>
      <c r="Y144" s="4" t="s">
        <v>131</v>
      </c>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row>
    <row r="145" spans="3:77" ht="15" customHeight="1" x14ac:dyDescent="0.3">
      <c r="C145" s="28"/>
      <c r="D145" s="2" t="s">
        <v>55</v>
      </c>
      <c r="E145" s="161"/>
      <c r="F145" s="161"/>
      <c r="G145" s="161"/>
      <c r="H145" s="161"/>
      <c r="I145" s="161"/>
      <c r="J145" s="161"/>
      <c r="K145" s="161"/>
      <c r="L145" s="161"/>
      <c r="M145" s="161"/>
      <c r="N145" s="141"/>
      <c r="O145" s="141"/>
      <c r="P145" s="141"/>
      <c r="Q145" s="141"/>
      <c r="R145" s="161"/>
      <c r="S145" s="161"/>
      <c r="T145" s="161"/>
      <c r="U145" s="161"/>
      <c r="V145" s="161"/>
      <c r="W145" s="28"/>
      <c r="X145" s="28"/>
      <c r="Z145" s="142" t="str">
        <f>IF(ISBLANK(Z142),"Type?",VLOOKUP(Z142,T_Registration[#All],2))</f>
        <v>Type?</v>
      </c>
      <c r="AA145" s="142"/>
      <c r="AB145" s="142"/>
      <c r="AC145" s="142"/>
      <c r="AD145" s="142"/>
      <c r="AE145" s="111"/>
      <c r="AF145" s="111"/>
      <c r="AG145" s="111"/>
      <c r="AH145" s="111"/>
      <c r="AI145" s="111"/>
      <c r="AJ145" s="111"/>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row>
    <row r="146" spans="3:77" ht="15" customHeight="1" x14ac:dyDescent="0.3">
      <c r="D146" s="2" t="s">
        <v>59</v>
      </c>
      <c r="E146" s="136"/>
      <c r="F146" s="136"/>
      <c r="G146" s="136"/>
      <c r="H146" s="136"/>
      <c r="I146" s="136"/>
      <c r="U146" s="19"/>
      <c r="V146" s="19"/>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row>
    <row r="147" spans="3:77" ht="15" customHeight="1" x14ac:dyDescent="0.3">
      <c r="D147" s="2"/>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row>
    <row r="148" spans="3:77" ht="15" customHeight="1" x14ac:dyDescent="0.3">
      <c r="D148" s="2" t="s">
        <v>98</v>
      </c>
      <c r="E148" s="39"/>
      <c r="F148" s="39"/>
      <c r="G148" s="39"/>
      <c r="H148" s="39"/>
      <c r="I148" s="39"/>
      <c r="J148" s="39"/>
      <c r="K148" s="39"/>
      <c r="L148" s="39"/>
      <c r="M148" s="39"/>
      <c r="N148" s="39"/>
      <c r="O148" s="39"/>
      <c r="P148" s="39"/>
      <c r="Q148" s="39"/>
      <c r="R148" s="39"/>
      <c r="S148" s="39"/>
      <c r="T148" s="39"/>
      <c r="U148" s="39"/>
      <c r="V148" s="39"/>
      <c r="Y148" s="2" t="s">
        <v>8</v>
      </c>
      <c r="Z148" s="160"/>
      <c r="AA148" s="160"/>
      <c r="AB148" s="160"/>
      <c r="AC148" s="160"/>
      <c r="AD148" s="160"/>
      <c r="AE148" s="160"/>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row>
    <row r="149" spans="3:77" ht="15" customHeight="1" x14ac:dyDescent="0.3">
      <c r="D149" s="2"/>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row>
    <row r="150" spans="3:77" ht="15" customHeight="1" x14ac:dyDescent="0.3">
      <c r="D150" s="2"/>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row>
    <row r="151" spans="3:77" ht="15" customHeight="1" x14ac:dyDescent="0.3">
      <c r="D151" s="2"/>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row>
    <row r="152" spans="3:77" ht="15" customHeight="1" x14ac:dyDescent="0.3">
      <c r="D152" s="2"/>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row>
    <row r="153" spans="3:77" ht="15" customHeight="1" x14ac:dyDescent="0.3">
      <c r="D153" s="2"/>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row>
    <row r="154" spans="3:77" ht="15" customHeight="1" x14ac:dyDescent="0.3">
      <c r="D154" s="2"/>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row>
    <row r="155" spans="3:77" ht="15" customHeight="1" x14ac:dyDescent="0.3">
      <c r="D155" s="2"/>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row>
    <row r="156" spans="3:77" ht="15" customHeight="1" x14ac:dyDescent="0.3">
      <c r="D156" s="2"/>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row>
    <row r="157" spans="3:77" ht="15" customHeight="1" x14ac:dyDescent="0.3">
      <c r="D157" s="2"/>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row>
    <row r="158" spans="3:77" ht="15" customHeight="1" x14ac:dyDescent="0.3">
      <c r="D158" s="2"/>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row>
    <row r="159" spans="3:77" ht="15" customHeight="1" x14ac:dyDescent="0.3">
      <c r="D159" s="2"/>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row>
    <row r="160" spans="3:77" ht="15" customHeight="1" x14ac:dyDescent="0.3">
      <c r="D160" s="2"/>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row>
    <row r="161" spans="2:77" ht="15" customHeight="1" x14ac:dyDescent="0.3">
      <c r="D161" s="2"/>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row>
    <row r="162" spans="2:77" ht="15" customHeight="1" x14ac:dyDescent="0.3">
      <c r="D162" s="2"/>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row>
    <row r="163" spans="2:77" ht="15" customHeight="1" x14ac:dyDescent="0.3">
      <c r="D163" s="2"/>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row>
    <row r="164" spans="2:77" ht="15" customHeight="1" x14ac:dyDescent="0.3">
      <c r="D164" s="2"/>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row>
    <row r="165" spans="2:77" ht="15" customHeight="1" x14ac:dyDescent="0.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row>
    <row r="166" spans="2:77" ht="15" customHeight="1" x14ac:dyDescent="0.3">
      <c r="B166" s="131">
        <f>Tables!$F$13</f>
        <v>45931</v>
      </c>
      <c r="C166" s="131"/>
      <c r="D166" s="131"/>
      <c r="E166" s="131"/>
      <c r="F166" s="131"/>
      <c r="G166" s="131"/>
      <c r="H166" s="131"/>
      <c r="R166" s="129" t="s">
        <v>110</v>
      </c>
      <c r="S166" s="129"/>
      <c r="T166" s="129"/>
      <c r="U166" s="129"/>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row>
    <row r="167" spans="2:77" ht="15" customHeight="1" x14ac:dyDescent="0.3">
      <c r="D167" s="2"/>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row>
    <row r="168" spans="2:77" ht="15" customHeight="1" x14ac:dyDescent="0.3"/>
    <row r="169" spans="2:77" ht="15" hidden="1" customHeight="1" x14ac:dyDescent="0.3"/>
    <row r="170" spans="2:77" ht="15" hidden="1" customHeight="1" x14ac:dyDescent="0.3"/>
    <row r="171" spans="2:77" ht="15" hidden="1" customHeight="1" x14ac:dyDescent="0.3"/>
    <row r="172" spans="2:77" ht="15" hidden="1" customHeight="1" x14ac:dyDescent="0.3"/>
    <row r="173" spans="2:77" ht="15" hidden="1" customHeight="1" x14ac:dyDescent="0.3"/>
    <row r="174" spans="2:77" ht="15" hidden="1" customHeight="1" x14ac:dyDescent="0.3"/>
    <row r="175" spans="2:77" ht="15" hidden="1" customHeight="1" x14ac:dyDescent="0.3"/>
    <row r="176" spans="2:77" ht="15" hidden="1" customHeight="1" x14ac:dyDescent="0.3"/>
    <row r="177" ht="15" hidden="1" customHeight="1" x14ac:dyDescent="0.3"/>
    <row r="178" ht="15" hidden="1" customHeight="1" x14ac:dyDescent="0.3"/>
    <row r="179" ht="15" hidden="1" customHeight="1" x14ac:dyDescent="0.3"/>
    <row r="180" ht="15" hidden="1" customHeight="1" x14ac:dyDescent="0.3"/>
    <row r="181" ht="15" hidden="1" customHeight="1" x14ac:dyDescent="0.3"/>
    <row r="182" ht="15" hidden="1" customHeight="1" x14ac:dyDescent="0.3"/>
    <row r="183" ht="15" hidden="1" customHeight="1" x14ac:dyDescent="0.3"/>
    <row r="184" ht="15" hidden="1" customHeight="1" x14ac:dyDescent="0.3"/>
    <row r="185" ht="15" hidden="1" customHeight="1" x14ac:dyDescent="0.3"/>
    <row r="186" ht="15" hidden="1" customHeight="1" x14ac:dyDescent="0.3"/>
    <row r="187" ht="15" hidden="1" customHeight="1" x14ac:dyDescent="0.3"/>
    <row r="188" ht="15" hidden="1" customHeight="1" x14ac:dyDescent="0.3"/>
    <row r="189" ht="15" hidden="1" customHeight="1" x14ac:dyDescent="0.3"/>
    <row r="190" ht="15" hidden="1" customHeight="1" x14ac:dyDescent="0.3"/>
    <row r="191" ht="15" hidden="1" customHeight="1" x14ac:dyDescent="0.3"/>
    <row r="192" ht="15" hidden="1" customHeight="1" x14ac:dyDescent="0.3"/>
    <row r="193" ht="15" hidden="1" customHeight="1" x14ac:dyDescent="0.3"/>
    <row r="194" ht="15" hidden="1" customHeight="1" x14ac:dyDescent="0.3"/>
    <row r="195" ht="15" hidden="1" customHeight="1" x14ac:dyDescent="0.3"/>
    <row r="196" ht="15" hidden="1" customHeight="1" x14ac:dyDescent="0.3"/>
    <row r="197" ht="15" hidden="1" customHeight="1" x14ac:dyDescent="0.3"/>
    <row r="198" ht="15" hidden="1" customHeight="1" x14ac:dyDescent="0.3"/>
    <row r="199" ht="15" hidden="1" customHeight="1" x14ac:dyDescent="0.3"/>
    <row r="200" ht="15" hidden="1" customHeight="1" x14ac:dyDescent="0.3"/>
    <row r="201" ht="15" hidden="1" customHeight="1" x14ac:dyDescent="0.3"/>
    <row r="202" ht="15" hidden="1" customHeight="1" x14ac:dyDescent="0.3"/>
    <row r="203" ht="15" hidden="1" customHeight="1" x14ac:dyDescent="0.3"/>
    <row r="204" ht="15" hidden="1" customHeight="1" x14ac:dyDescent="0.3"/>
    <row r="205" ht="15" hidden="1" customHeight="1" x14ac:dyDescent="0.3"/>
  </sheetData>
  <sheetProtection algorithmName="SHA-512" hashValue="SDimAc4EFqFvaT9gcq+p96UWsjqhLEUQfmmNkwSYgFQjBOvvf8SI+jXRDkTyweEYX6+trUOB6vAFYmz5hJMqCQ==" saltValue="FSCINjCic7xa2XwxCsRR3Q==" spinCount="100000" sheet="1" objects="1" scenarios="1" selectLockedCells="1"/>
  <mergeCells count="70">
    <mergeCell ref="Z148:AE148"/>
    <mergeCell ref="B166:H166"/>
    <mergeCell ref="R166:U166"/>
    <mergeCell ref="E144:M144"/>
    <mergeCell ref="R144:V144"/>
    <mergeCell ref="E145:V145"/>
    <mergeCell ref="Z145:AD145"/>
    <mergeCell ref="AE145:AJ145"/>
    <mergeCell ref="E146:I146"/>
    <mergeCell ref="Y129:Z129"/>
    <mergeCell ref="AC129:AI129"/>
    <mergeCell ref="D137:AJ138"/>
    <mergeCell ref="E141:V141"/>
    <mergeCell ref="E142:V142"/>
    <mergeCell ref="Z142:AJ143"/>
    <mergeCell ref="E143:M143"/>
    <mergeCell ref="R143:V143"/>
    <mergeCell ref="Y127:Z127"/>
    <mergeCell ref="AC127:AI127"/>
    <mergeCell ref="F106:U106"/>
    <mergeCell ref="F107:U107"/>
    <mergeCell ref="AE107:AJ107"/>
    <mergeCell ref="B110:AJ115"/>
    <mergeCell ref="B117:H117"/>
    <mergeCell ref="R117:U117"/>
    <mergeCell ref="E118:Y118"/>
    <mergeCell ref="AE118:AJ118"/>
    <mergeCell ref="AE119:AJ119"/>
    <mergeCell ref="Y125:Z125"/>
    <mergeCell ref="AC125:AI125"/>
    <mergeCell ref="AE106:AJ106"/>
    <mergeCell ref="F105:U105"/>
    <mergeCell ref="Y105:AB105"/>
    <mergeCell ref="AG105:AJ105"/>
    <mergeCell ref="Z89:AC89"/>
    <mergeCell ref="F96:U96"/>
    <mergeCell ref="F97:U97"/>
    <mergeCell ref="F98:U98"/>
    <mergeCell ref="Y98:AB98"/>
    <mergeCell ref="AG98:AJ98"/>
    <mergeCell ref="F99:U99"/>
    <mergeCell ref="F100:U100"/>
    <mergeCell ref="AE100:AJ100"/>
    <mergeCell ref="F103:U103"/>
    <mergeCell ref="F104:U104"/>
    <mergeCell ref="AE99:AJ99"/>
    <mergeCell ref="Z87:AC87"/>
    <mergeCell ref="E10:Y10"/>
    <mergeCell ref="AE10:AJ10"/>
    <mergeCell ref="E11:Y11"/>
    <mergeCell ref="AE11:AJ11"/>
    <mergeCell ref="B64:H64"/>
    <mergeCell ref="R64:U64"/>
    <mergeCell ref="E65:Y65"/>
    <mergeCell ref="AE65:AJ65"/>
    <mergeCell ref="AE66:AJ66"/>
    <mergeCell ref="Z79:AC79"/>
    <mergeCell ref="Z81:AC81"/>
    <mergeCell ref="BF1:BX4"/>
    <mergeCell ref="AQ6:BE7"/>
    <mergeCell ref="E9:J9"/>
    <mergeCell ref="N9:Q9"/>
    <mergeCell ref="V9:Y9"/>
    <mergeCell ref="AE9:AJ9"/>
    <mergeCell ref="Q1:AK4"/>
    <mergeCell ref="E7:Y7"/>
    <mergeCell ref="AE7:AJ7"/>
    <mergeCell ref="E8:Y8"/>
    <mergeCell ref="AE8:AJ8"/>
    <mergeCell ref="AD6:AJ6"/>
  </mergeCells>
  <conditionalFormatting sqref="B135 B137">
    <cfRule type="expression" dxfId="169" priority="82">
      <formula>$AM$135=1</formula>
    </cfRule>
  </conditionalFormatting>
  <conditionalFormatting sqref="C55 R55">
    <cfRule type="expression" dxfId="168" priority="87">
      <formula>$AM$55=1</formula>
    </cfRule>
  </conditionalFormatting>
  <conditionalFormatting sqref="C123 E123">
    <cfRule type="expression" dxfId="167" priority="20">
      <formula>ISBLANK(C123)</formula>
    </cfRule>
  </conditionalFormatting>
  <conditionalFormatting sqref="C125 E125">
    <cfRule type="expression" dxfId="166" priority="23">
      <formula>ISBLANK(C125)</formula>
    </cfRule>
  </conditionalFormatting>
  <conditionalFormatting sqref="C127 E127">
    <cfRule type="expression" dxfId="165" priority="17">
      <formula>ISBLANK(C127)</formula>
    </cfRule>
  </conditionalFormatting>
  <conditionalFormatting sqref="C129 E129">
    <cfRule type="expression" dxfId="164" priority="14">
      <formula>ISBLANK(C129)</formula>
    </cfRule>
  </conditionalFormatting>
  <conditionalFormatting sqref="E123 C123">
    <cfRule type="expression" priority="19" stopIfTrue="1">
      <formula>$AM$123=2</formula>
    </cfRule>
  </conditionalFormatting>
  <conditionalFormatting sqref="E123">
    <cfRule type="expression" dxfId="163" priority="18">
      <formula>$AN$123=2</formula>
    </cfRule>
  </conditionalFormatting>
  <conditionalFormatting sqref="E125 C125">
    <cfRule type="expression" priority="22" stopIfTrue="1">
      <formula>$AM125=2</formula>
    </cfRule>
  </conditionalFormatting>
  <conditionalFormatting sqref="E125">
    <cfRule type="expression" dxfId="162" priority="21">
      <formula>$AN125=2</formula>
    </cfRule>
  </conditionalFormatting>
  <conditionalFormatting sqref="E127 C127">
    <cfRule type="expression" priority="16" stopIfTrue="1">
      <formula>$AM127=2</formula>
    </cfRule>
  </conditionalFormatting>
  <conditionalFormatting sqref="E127">
    <cfRule type="expression" dxfId="161" priority="15">
      <formula>$AN127=2</formula>
    </cfRule>
  </conditionalFormatting>
  <conditionalFormatting sqref="E129 C129">
    <cfRule type="expression" priority="13" stopIfTrue="1">
      <formula>$AM129=2</formula>
    </cfRule>
  </conditionalFormatting>
  <conditionalFormatting sqref="E129">
    <cfRule type="expression" dxfId="160" priority="12">
      <formula>$AN129=2</formula>
    </cfRule>
  </conditionalFormatting>
  <conditionalFormatting sqref="E141:E142 E145:E146">
    <cfRule type="expression" dxfId="159" priority="25">
      <formula>ISBLANK(E141)</formula>
    </cfRule>
  </conditionalFormatting>
  <conditionalFormatting sqref="E9:J9">
    <cfRule type="expression" dxfId="158" priority="26">
      <formula>ISBLANK(E9)</formula>
    </cfRule>
  </conditionalFormatting>
  <conditionalFormatting sqref="E143:M144 R143:V144">
    <cfRule type="expression" dxfId="157" priority="24">
      <formula>ISBLANK(E143)</formula>
    </cfRule>
  </conditionalFormatting>
  <conditionalFormatting sqref="E7:Y8 E10:Y11">
    <cfRule type="expression" dxfId="156" priority="29">
      <formula>ISBLANK(E7)</formula>
    </cfRule>
  </conditionalFormatting>
  <conditionalFormatting sqref="E65:Y65 AE65:AJ66">
    <cfRule type="cellIs" dxfId="155" priority="81" operator="equal">
      <formula>0</formula>
    </cfRule>
  </conditionalFormatting>
  <conditionalFormatting sqref="E118:Y118 AE118:AJ119">
    <cfRule type="cellIs" dxfId="154" priority="58" operator="equal">
      <formula>0</formula>
    </cfRule>
  </conditionalFormatting>
  <conditionalFormatting sqref="F96:U100 Y98:AB98 AG98:AJ98 AE99:AJ100">
    <cfRule type="expression" priority="2" stopIfTrue="1">
      <formula>$AL$83=2</formula>
    </cfRule>
    <cfRule type="cellIs" priority="3" stopIfTrue="1" operator="greaterThan">
      <formula>0</formula>
    </cfRule>
    <cfRule type="expression" dxfId="153" priority="4">
      <formula>ISBLANK(F96)</formula>
    </cfRule>
  </conditionalFormatting>
  <conditionalFormatting sqref="F103:U107 Y105:AB105 AG105:AJ105 AE106:AJ107">
    <cfRule type="expression" priority="5" stopIfTrue="1">
      <formula>$AM$102=2</formula>
    </cfRule>
    <cfRule type="cellIs" priority="6" stopIfTrue="1" operator="greaterThan">
      <formula>0</formula>
    </cfRule>
    <cfRule type="expression" dxfId="152" priority="7">
      <formula>ISBLANK(F103)</formula>
    </cfRule>
  </conditionalFormatting>
  <conditionalFormatting sqref="G13 M13">
    <cfRule type="expression" dxfId="151" priority="126">
      <formula>ISBLANK(G13)</formula>
    </cfRule>
  </conditionalFormatting>
  <conditionalFormatting sqref="N9:Q9">
    <cfRule type="expression" dxfId="150" priority="27">
      <formula>ISBLANK(N9)</formula>
    </cfRule>
  </conditionalFormatting>
  <conditionalFormatting sqref="O19 Q19">
    <cfRule type="expression" priority="79" stopIfTrue="1">
      <formula>$AM$19=2</formula>
    </cfRule>
    <cfRule type="expression" dxfId="149" priority="80">
      <formula>ISBLANK(O19)</formula>
    </cfRule>
    <cfRule type="expression" priority="78" stopIfTrue="1">
      <formula>$AM$17=2</formula>
    </cfRule>
  </conditionalFormatting>
  <conditionalFormatting sqref="O21 Q21">
    <cfRule type="expression" dxfId="148" priority="77">
      <formula>ISBLANK(O21)</formula>
    </cfRule>
    <cfRule type="expression" priority="75" stopIfTrue="1">
      <formula>$AM$17=2</formula>
    </cfRule>
    <cfRule type="expression" priority="76" stopIfTrue="1">
      <formula>$AM$21=2</formula>
    </cfRule>
  </conditionalFormatting>
  <conditionalFormatting sqref="O23 Q23">
    <cfRule type="expression" priority="72" stopIfTrue="1">
      <formula>$AM$17=2</formula>
    </cfRule>
    <cfRule type="expression" priority="73" stopIfTrue="1">
      <formula>$AM$23=2</formula>
    </cfRule>
    <cfRule type="expression" dxfId="147" priority="74">
      <formula>ISBLANK(O23)</formula>
    </cfRule>
  </conditionalFormatting>
  <conditionalFormatting sqref="O27 Q27">
    <cfRule type="expression" dxfId="146" priority="125">
      <formula>ISBLANK(O27)</formula>
    </cfRule>
    <cfRule type="expression" priority="124" stopIfTrue="1">
      <formula>$AM$27=2</formula>
    </cfRule>
  </conditionalFormatting>
  <conditionalFormatting sqref="O29 Q29">
    <cfRule type="expression" dxfId="145" priority="122">
      <formula>ISBLANK(O29)</formula>
    </cfRule>
    <cfRule type="expression" priority="121" stopIfTrue="1">
      <formula>$AM$29=2</formula>
    </cfRule>
  </conditionalFormatting>
  <conditionalFormatting sqref="O33 Q33">
    <cfRule type="expression" dxfId="144" priority="113">
      <formula>$AM$33=1</formula>
    </cfRule>
    <cfRule type="expression" priority="112" stopIfTrue="1">
      <formula>$AM$33=2</formula>
    </cfRule>
  </conditionalFormatting>
  <conditionalFormatting sqref="O35 Q35">
    <cfRule type="expression" priority="109" stopIfTrue="1">
      <formula>$AM$35=2</formula>
    </cfRule>
    <cfRule type="expression" dxfId="143" priority="110">
      <formula>$AM$35=1</formula>
    </cfRule>
  </conditionalFormatting>
  <conditionalFormatting sqref="O39 Q39">
    <cfRule type="expression" dxfId="142" priority="101">
      <formula>$AM$39=1</formula>
    </cfRule>
    <cfRule type="expression" priority="99" stopIfTrue="1">
      <formula>$AM$37=2</formula>
    </cfRule>
    <cfRule type="expression" priority="100" stopIfTrue="1">
      <formula>$AM$39=2</formula>
    </cfRule>
  </conditionalFormatting>
  <conditionalFormatting sqref="O41 Q41">
    <cfRule type="expression" priority="96" stopIfTrue="1">
      <formula>$AM$37=2</formula>
    </cfRule>
    <cfRule type="expression" priority="97" stopIfTrue="1">
      <formula>$AM$41=2</formula>
    </cfRule>
    <cfRule type="expression" dxfId="141" priority="98">
      <formula>$AM$41=1</formula>
    </cfRule>
  </conditionalFormatting>
  <conditionalFormatting sqref="O43 Q43">
    <cfRule type="expression" dxfId="140" priority="33">
      <formula>$AM$43=1</formula>
    </cfRule>
    <cfRule type="expression" priority="32" stopIfTrue="1">
      <formula>$AM$43=2</formula>
    </cfRule>
  </conditionalFormatting>
  <conditionalFormatting sqref="P47 S47">
    <cfRule type="expression" dxfId="139" priority="51">
      <formula>ISBLANK(P47)</formula>
    </cfRule>
    <cfRule type="cellIs" priority="50" stopIfTrue="1" operator="greaterThan">
      <formula>0</formula>
    </cfRule>
    <cfRule type="expression" priority="49" stopIfTrue="1">
      <formula>$AM$47=2</formula>
    </cfRule>
  </conditionalFormatting>
  <conditionalFormatting sqref="P49 S49">
    <cfRule type="expression" dxfId="138" priority="46">
      <formula>ISBLANK(P49)</formula>
    </cfRule>
    <cfRule type="cellIs" priority="45" stopIfTrue="1" operator="greaterThan">
      <formula>0</formula>
    </cfRule>
    <cfRule type="expression" priority="44" stopIfTrue="1">
      <formula>$AM$49=2</formula>
    </cfRule>
  </conditionalFormatting>
  <conditionalFormatting sqref="P51 S51">
    <cfRule type="expression" priority="39" stopIfTrue="1">
      <formula>$AM$51=2</formula>
    </cfRule>
    <cfRule type="cellIs" priority="40" stopIfTrue="1" operator="greaterThan">
      <formula>0</formula>
    </cfRule>
    <cfRule type="expression" dxfId="137" priority="41">
      <formula>ISBLANK(P51)</formula>
    </cfRule>
  </conditionalFormatting>
  <conditionalFormatting sqref="V9:Y9">
    <cfRule type="expression" dxfId="136" priority="28">
      <formula>ISBLANK(V9)</formula>
    </cfRule>
  </conditionalFormatting>
  <conditionalFormatting sqref="W47">
    <cfRule type="expression" dxfId="135" priority="48">
      <formula>$AN$47=2</formula>
    </cfRule>
    <cfRule type="cellIs" priority="47" stopIfTrue="1" operator="greaterThan">
      <formula>0</formula>
    </cfRule>
  </conditionalFormatting>
  <conditionalFormatting sqref="W49">
    <cfRule type="expression" dxfId="134" priority="43">
      <formula>$AN$49=2</formula>
    </cfRule>
    <cfRule type="cellIs" priority="42" stopIfTrue="1" operator="greaterThan">
      <formula>0</formula>
    </cfRule>
  </conditionalFormatting>
  <conditionalFormatting sqref="W51">
    <cfRule type="cellIs" priority="37" stopIfTrue="1" operator="greaterThan">
      <formula>0</formula>
    </cfRule>
    <cfRule type="expression" dxfId="133" priority="38">
      <formula>$AN$51=2</formula>
    </cfRule>
  </conditionalFormatting>
  <conditionalFormatting sqref="X102">
    <cfRule type="expression" dxfId="132" priority="661">
      <formula>$AM$102=1</formula>
    </cfRule>
  </conditionalFormatting>
  <conditionalFormatting sqref="Y125 AC125 Y127 AC127 Y129 AC129">
    <cfRule type="expression" dxfId="131" priority="132">
      <formula>$AO125=2</formula>
    </cfRule>
    <cfRule type="cellIs" priority="131" stopIfTrue="1" operator="greaterThan">
      <formula>0</formula>
    </cfRule>
  </conditionalFormatting>
  <conditionalFormatting sqref="Z87">
    <cfRule type="cellIs" priority="92" stopIfTrue="1" operator="greaterThan">
      <formula>0</formula>
    </cfRule>
    <cfRule type="expression" priority="91" stopIfTrue="1">
      <formula>$AM$87=1</formula>
    </cfRule>
    <cfRule type="expression" dxfId="130" priority="93">
      <formula>$AM$87=2</formula>
    </cfRule>
  </conditionalFormatting>
  <conditionalFormatting sqref="Z89">
    <cfRule type="expression" priority="88" stopIfTrue="1">
      <formula>$AM$89=1</formula>
    </cfRule>
    <cfRule type="cellIs" priority="89" stopIfTrue="1" operator="greaterThan">
      <formula>0</formula>
    </cfRule>
    <cfRule type="expression" dxfId="129" priority="90">
      <formula>$AM$89=2</formula>
    </cfRule>
  </conditionalFormatting>
  <conditionalFormatting sqref="Z79:AC79">
    <cfRule type="expression" dxfId="128" priority="57">
      <formula>$AM$79=2</formula>
    </cfRule>
    <cfRule type="cellIs" priority="56" stopIfTrue="1" operator="greaterThan">
      <formula>0</formula>
    </cfRule>
    <cfRule type="expression" priority="55" stopIfTrue="1">
      <formula>$AM$79=1</formula>
    </cfRule>
  </conditionalFormatting>
  <conditionalFormatting sqref="Z81:AC81">
    <cfRule type="expression" dxfId="127" priority="54">
      <formula>$AM$81=2</formula>
    </cfRule>
    <cfRule type="cellIs" priority="53" stopIfTrue="1" operator="greaterThan">
      <formula>0</formula>
    </cfRule>
    <cfRule type="expression" priority="52" stopIfTrue="1">
      <formula>$AM$81=1</formula>
    </cfRule>
  </conditionalFormatting>
  <conditionalFormatting sqref="Z148:AE148">
    <cfRule type="expression" dxfId="126" priority="127">
      <formula>ISBLANK(Z148)</formula>
    </cfRule>
  </conditionalFormatting>
  <conditionalFormatting sqref="Z142:AJ143">
    <cfRule type="expression" priority="8" stopIfTrue="1">
      <formula>$AL$142=2</formula>
    </cfRule>
    <cfRule type="expression" dxfId="125" priority="9">
      <formula>ISBLANK(Z142)</formula>
    </cfRule>
  </conditionalFormatting>
  <conditionalFormatting sqref="AD6:AJ6">
    <cfRule type="cellIs" dxfId="124" priority="1" operator="equal">
      <formula>0</formula>
    </cfRule>
  </conditionalFormatting>
  <conditionalFormatting sqref="AE7:AE10">
    <cfRule type="expression" dxfId="123" priority="31">
      <formula>ISBLANK(AE7)</formula>
    </cfRule>
  </conditionalFormatting>
  <conditionalFormatting sqref="AE11:AJ11">
    <cfRule type="expression" dxfId="122" priority="128">
      <formula>ISBLANK(AE11)</formula>
    </cfRule>
  </conditionalFormatting>
  <conditionalFormatting sqref="AE145:AJ145">
    <cfRule type="expression" dxfId="121" priority="34">
      <formula>ISBLANK(AE145)</formula>
    </cfRule>
  </conditionalFormatting>
  <conditionalFormatting sqref="AG19 AI19">
    <cfRule type="expression" dxfId="120" priority="71">
      <formula>ISBLANK(AI19)</formula>
    </cfRule>
    <cfRule type="expression" priority="70" stopIfTrue="1">
      <formula>$AN$19=2</formula>
    </cfRule>
    <cfRule type="expression" priority="69" stopIfTrue="1">
      <formula>$AN$17=2</formula>
    </cfRule>
  </conditionalFormatting>
  <conditionalFormatting sqref="AG21 AI21">
    <cfRule type="expression" priority="66" stopIfTrue="1">
      <formula>$AN$17=2</formula>
    </cfRule>
    <cfRule type="expression" priority="67" stopIfTrue="1">
      <formula>$AN$21=2</formula>
    </cfRule>
    <cfRule type="expression" dxfId="119" priority="68">
      <formula>ISBLANK(AG21)</formula>
    </cfRule>
  </conditionalFormatting>
  <conditionalFormatting sqref="AG23 AI23">
    <cfRule type="expression" dxfId="118" priority="65">
      <formula>ISBLANK(AG23)</formula>
    </cfRule>
    <cfRule type="expression" priority="64" stopIfTrue="1">
      <formula>$AN$23=2</formula>
    </cfRule>
    <cfRule type="expression" priority="63" stopIfTrue="1">
      <formula>$AN$17=2</formula>
    </cfRule>
  </conditionalFormatting>
  <conditionalFormatting sqref="AG27 AI27">
    <cfRule type="expression" priority="117" stopIfTrue="1">
      <formula>$AN$25=2</formula>
    </cfRule>
    <cfRule type="expression" priority="118" stopIfTrue="1">
      <formula>$AN$27=2</formula>
    </cfRule>
    <cfRule type="expression" dxfId="117" priority="119">
      <formula>ISBLANK(AG27)</formula>
    </cfRule>
  </conditionalFormatting>
  <conditionalFormatting sqref="AG29 AI29">
    <cfRule type="expression" priority="114" stopIfTrue="1">
      <formula>$AN$25=2</formula>
    </cfRule>
    <cfRule type="expression" priority="115" stopIfTrue="1">
      <formula>$AN$29=2</formula>
    </cfRule>
    <cfRule type="expression" dxfId="116" priority="116">
      <formula>$AN$29=1</formula>
    </cfRule>
  </conditionalFormatting>
  <conditionalFormatting sqref="AG33 AI33">
    <cfRule type="expression" priority="106" stopIfTrue="1">
      <formula>$AN$33=2</formula>
    </cfRule>
    <cfRule type="expression" priority="105" stopIfTrue="1">
      <formula>$AN$31=2</formula>
    </cfRule>
    <cfRule type="expression" dxfId="115" priority="107">
      <formula>$AN$33=1</formula>
    </cfRule>
  </conditionalFormatting>
  <conditionalFormatting sqref="AG35 AI35">
    <cfRule type="expression" dxfId="114" priority="104">
      <formula>$AN$35=1</formula>
    </cfRule>
    <cfRule type="expression" priority="103" stopIfTrue="1">
      <formula>$AN$35=2</formula>
    </cfRule>
    <cfRule type="expression" priority="102" stopIfTrue="1">
      <formula>$AN$31=2</formula>
    </cfRule>
  </conditionalFormatting>
  <conditionalFormatting sqref="AG39 AI39">
    <cfRule type="expression" dxfId="113" priority="129">
      <formula>$AN$39=1</formula>
    </cfRule>
    <cfRule type="expression" priority="130">
      <formula>$AN$39=2</formula>
    </cfRule>
  </conditionalFormatting>
  <conditionalFormatting sqref="AG41 AI41">
    <cfRule type="expression" priority="95">
      <formula>$AN$41=2</formula>
    </cfRule>
    <cfRule type="expression" dxfId="112" priority="94">
      <formula>$AN$41=1</formula>
    </cfRule>
  </conditionalFormatting>
  <conditionalFormatting sqref="AG43 AI43">
    <cfRule type="expression" priority="61" stopIfTrue="1">
      <formula>$AN$43=2</formula>
    </cfRule>
    <cfRule type="expression" dxfId="111" priority="62">
      <formula>ISBLANK(AG43)</formula>
    </cfRule>
  </conditionalFormatting>
  <conditionalFormatting sqref="AG45 AI45">
    <cfRule type="expression" dxfId="110" priority="60">
      <formula>ISBLANK(AG45)</formula>
    </cfRule>
    <cfRule type="expression" priority="59" stopIfTrue="1">
      <formula>$AN$45=2</formula>
    </cfRule>
  </conditionalFormatting>
  <pageMargins left="0.2" right="0.2" top="0.5" bottom="0.25" header="0.3" footer="0.3"/>
  <pageSetup orientation="portrait" r:id="rId1"/>
  <rowBreaks count="2" manualBreakCount="2">
    <brk id="64" max="16383" man="1"/>
    <brk id="117" max="16383" man="1"/>
  </rowBreaks>
  <colBreaks count="1" manualBreakCount="1">
    <brk id="37" max="1048575" man="1"/>
  </colBreaks>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5A707CFC-661B-470E-B25D-27ACAEA4E346}">
          <x14:formula1>
            <xm:f>Tables!$J$22:$J$28</xm:f>
          </x14:formula1>
          <xm:sqref>Z142:AJ143</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CAF22E58-62E4-4FC2-BBAE-EC63C3BC4676}">
          <x14:formula1>
            <xm:f>Tables!$B$8</xm:f>
          </x14:formula1>
          <xm:sqref>E142:V142 R143:V144 E143:M144 E145:V145 E146:I146 Z148:AE148 AE145:AJ145 AQ25:AT43 A17:AP43 AU17:XFD43 AR23 AQ21:AR21 AR19:AS19 AR17:AS17 A11:XFD16 AQ10:BE10 BF6:XFD10 A6:AB10 AK6:AP10 AC7:AJ10 A44:XFD141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6C85-3F5E-4A64-BA91-2518AE22E976}">
  <sheetPr codeName="Sheet7">
    <tabColor theme="5" tint="0.39997558519241921"/>
  </sheetPr>
  <dimension ref="A1:CW148"/>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39" width="4.77734375" style="49" hidden="1" customWidth="1"/>
    <col min="40" max="40" width="4.77734375" style="4" hidden="1" customWidth="1"/>
    <col min="41" max="80" width="2.77734375" style="4" customWidth="1"/>
    <col min="81" max="81" width="8.88671875" style="4" hidden="1" customWidth="1"/>
    <col min="82" max="101" width="0" style="4" hidden="1" customWidth="1"/>
    <col min="102" max="16384" width="8.88671875" style="4" hidden="1"/>
  </cols>
  <sheetData>
    <row r="1" spans="2:80" ht="15" customHeight="1" x14ac:dyDescent="0.3">
      <c r="G1" s="5"/>
      <c r="H1" s="5"/>
      <c r="I1" s="5"/>
      <c r="J1" s="5"/>
      <c r="K1" s="5"/>
      <c r="L1" s="5"/>
      <c r="M1" s="5"/>
      <c r="N1" s="5"/>
      <c r="O1" s="5"/>
      <c r="P1" s="5"/>
      <c r="Q1" s="114" t="s">
        <v>336</v>
      </c>
      <c r="R1" s="114"/>
      <c r="S1" s="114"/>
      <c r="T1" s="114"/>
      <c r="U1" s="114"/>
      <c r="V1" s="114"/>
      <c r="W1" s="114"/>
      <c r="X1" s="114"/>
      <c r="Y1" s="114"/>
      <c r="Z1" s="114"/>
      <c r="AA1" s="114"/>
      <c r="AB1" s="114"/>
      <c r="AC1" s="114"/>
      <c r="AD1" s="114"/>
      <c r="AE1" s="114"/>
      <c r="AF1" s="114"/>
      <c r="AG1" s="114"/>
      <c r="AH1" s="114"/>
      <c r="AI1" s="114"/>
      <c r="AJ1" s="114"/>
      <c r="AK1" s="114"/>
      <c r="AN1" s="15"/>
      <c r="BF1" s="114" t="str">
        <f>Q1</f>
        <v>Form 4E - Hydrodynamic Separator
Annual Inspection Form</v>
      </c>
      <c r="BG1" s="114"/>
      <c r="BH1" s="114"/>
      <c r="BI1" s="114"/>
      <c r="BJ1" s="114"/>
      <c r="BK1" s="114"/>
      <c r="BL1" s="114"/>
      <c r="BM1" s="114"/>
      <c r="BN1" s="114"/>
      <c r="BO1" s="114"/>
      <c r="BP1" s="114"/>
      <c r="BQ1" s="114"/>
      <c r="BR1" s="114"/>
      <c r="BS1" s="114"/>
      <c r="BT1" s="114"/>
      <c r="BU1" s="114"/>
      <c r="BV1" s="114"/>
      <c r="BW1" s="114"/>
      <c r="BX1" s="114"/>
    </row>
    <row r="2" spans="2:80" ht="15" customHeight="1" x14ac:dyDescent="0.3">
      <c r="E2" s="5"/>
      <c r="F2" s="5"/>
      <c r="G2" s="5"/>
      <c r="H2" s="5"/>
      <c r="I2" s="5"/>
      <c r="J2" s="5"/>
      <c r="K2" s="5"/>
      <c r="L2" s="5"/>
      <c r="M2" s="5"/>
      <c r="N2" s="5"/>
      <c r="O2" s="5"/>
      <c r="P2" s="5"/>
      <c r="Q2" s="114"/>
      <c r="R2" s="114"/>
      <c r="S2" s="114"/>
      <c r="T2" s="114"/>
      <c r="U2" s="114"/>
      <c r="V2" s="114"/>
      <c r="W2" s="114"/>
      <c r="X2" s="114"/>
      <c r="Y2" s="114"/>
      <c r="Z2" s="114"/>
      <c r="AA2" s="114"/>
      <c r="AB2" s="114"/>
      <c r="AC2" s="114"/>
      <c r="AD2" s="114"/>
      <c r="AE2" s="114"/>
      <c r="AF2" s="114"/>
      <c r="AG2" s="114"/>
      <c r="AH2" s="114"/>
      <c r="AI2" s="114"/>
      <c r="AJ2" s="114"/>
      <c r="AK2" s="114"/>
      <c r="AN2" s="15"/>
      <c r="BF2" s="114"/>
      <c r="BG2" s="114"/>
      <c r="BH2" s="114"/>
      <c r="BI2" s="114"/>
      <c r="BJ2" s="114"/>
      <c r="BK2" s="114"/>
      <c r="BL2" s="114"/>
      <c r="BM2" s="114"/>
      <c r="BN2" s="114"/>
      <c r="BO2" s="114"/>
      <c r="BP2" s="114"/>
      <c r="BQ2" s="114"/>
      <c r="BR2" s="114"/>
      <c r="BS2" s="114"/>
      <c r="BT2" s="114"/>
      <c r="BU2" s="114"/>
      <c r="BV2" s="114"/>
      <c r="BW2" s="114"/>
      <c r="BX2" s="114"/>
      <c r="CB2" s="11"/>
    </row>
    <row r="3" spans="2:80" ht="15" customHeight="1" x14ac:dyDescent="0.3">
      <c r="E3" s="5"/>
      <c r="F3" s="5"/>
      <c r="G3" s="5"/>
      <c r="H3" s="5"/>
      <c r="I3" s="5"/>
      <c r="J3" s="5"/>
      <c r="K3" s="5"/>
      <c r="L3" s="5"/>
      <c r="M3" s="5"/>
      <c r="N3" s="5"/>
      <c r="O3" s="5"/>
      <c r="P3" s="5"/>
      <c r="Q3" s="114"/>
      <c r="R3" s="114"/>
      <c r="S3" s="114"/>
      <c r="T3" s="114"/>
      <c r="U3" s="114"/>
      <c r="V3" s="114"/>
      <c r="W3" s="114"/>
      <c r="X3" s="114"/>
      <c r="Y3" s="114"/>
      <c r="Z3" s="114"/>
      <c r="AA3" s="114"/>
      <c r="AB3" s="114"/>
      <c r="AC3" s="114"/>
      <c r="AD3" s="114"/>
      <c r="AE3" s="114"/>
      <c r="AF3" s="114"/>
      <c r="AG3" s="114"/>
      <c r="AH3" s="114"/>
      <c r="AI3" s="114"/>
      <c r="AJ3" s="114"/>
      <c r="AK3" s="114"/>
      <c r="AN3" s="15"/>
      <c r="BF3" s="114"/>
      <c r="BG3" s="114"/>
      <c r="BH3" s="114"/>
      <c r="BI3" s="114"/>
      <c r="BJ3" s="114"/>
      <c r="BK3" s="114"/>
      <c r="BL3" s="114"/>
      <c r="BM3" s="114"/>
      <c r="BN3" s="114"/>
      <c r="BO3" s="114"/>
      <c r="BP3" s="114"/>
      <c r="BQ3" s="114"/>
      <c r="BR3" s="114"/>
      <c r="BS3" s="114"/>
      <c r="BT3" s="114"/>
      <c r="BU3" s="114"/>
      <c r="BV3" s="114"/>
      <c r="BW3" s="114"/>
      <c r="BX3" s="114"/>
      <c r="CB3" s="11"/>
    </row>
    <row r="4" spans="2:80" ht="15" customHeight="1" x14ac:dyDescent="0.3">
      <c r="E4" s="5"/>
      <c r="F4" s="5"/>
      <c r="G4" s="5"/>
      <c r="H4" s="5"/>
      <c r="I4" s="5"/>
      <c r="J4" s="5"/>
      <c r="K4" s="5"/>
      <c r="L4" s="5"/>
      <c r="M4" s="5"/>
      <c r="N4" s="5"/>
      <c r="O4" s="5"/>
      <c r="P4" s="5"/>
      <c r="Q4" s="114"/>
      <c r="R4" s="114"/>
      <c r="S4" s="114"/>
      <c r="T4" s="114"/>
      <c r="U4" s="114"/>
      <c r="V4" s="114"/>
      <c r="W4" s="114"/>
      <c r="X4" s="114"/>
      <c r="Y4" s="114"/>
      <c r="Z4" s="114"/>
      <c r="AA4" s="114"/>
      <c r="AB4" s="114"/>
      <c r="AC4" s="114"/>
      <c r="AD4" s="114"/>
      <c r="AE4" s="114"/>
      <c r="AF4" s="114"/>
      <c r="AG4" s="114"/>
      <c r="AH4" s="114"/>
      <c r="AI4" s="114"/>
      <c r="AJ4" s="114"/>
      <c r="AK4" s="114"/>
      <c r="AN4" s="15"/>
      <c r="BF4" s="114"/>
      <c r="BG4" s="114"/>
      <c r="BH4" s="114"/>
      <c r="BI4" s="114"/>
      <c r="BJ4" s="114"/>
      <c r="BK4" s="114"/>
      <c r="BL4" s="114"/>
      <c r="BM4" s="114"/>
      <c r="BN4" s="114"/>
      <c r="BO4" s="114"/>
      <c r="BP4" s="114"/>
      <c r="BQ4" s="114"/>
      <c r="BR4" s="114"/>
      <c r="BS4" s="114"/>
      <c r="BT4" s="114"/>
      <c r="BU4" s="114"/>
      <c r="BV4" s="114"/>
      <c r="BW4" s="114"/>
      <c r="BX4" s="114"/>
      <c r="CB4" s="11"/>
    </row>
    <row r="5" spans="2:80"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c r="AN5" s="15"/>
    </row>
    <row r="6" spans="2:80" ht="15" customHeight="1" x14ac:dyDescent="0.3">
      <c r="B6" s="1" t="s">
        <v>71</v>
      </c>
      <c r="C6" s="1"/>
      <c r="D6" s="1"/>
      <c r="AC6" s="2" t="s">
        <v>461</v>
      </c>
      <c r="AD6" s="117"/>
      <c r="AE6" s="117"/>
      <c r="AF6" s="117"/>
      <c r="AG6" s="117"/>
      <c r="AH6" s="117"/>
      <c r="AI6" s="117"/>
      <c r="AJ6" s="117"/>
      <c r="AL6" s="52">
        <f>LEN(AD6)</f>
        <v>0</v>
      </c>
      <c r="AN6" s="15"/>
      <c r="AP6" s="115" t="s">
        <v>24</v>
      </c>
      <c r="AQ6" s="115"/>
      <c r="AR6" s="115"/>
      <c r="AS6" s="115"/>
      <c r="AT6" s="115"/>
      <c r="AU6" s="115"/>
      <c r="AV6" s="115"/>
      <c r="AW6" s="115"/>
      <c r="AX6" s="115"/>
      <c r="AY6" s="115"/>
      <c r="AZ6" s="115"/>
      <c r="BA6" s="115"/>
      <c r="BB6" s="115"/>
      <c r="BC6" s="115"/>
      <c r="BD6" s="115"/>
      <c r="BE6" s="115"/>
      <c r="BF6" s="40"/>
      <c r="BW6" s="40"/>
      <c r="BX6" s="40"/>
      <c r="BY6" s="40"/>
      <c r="BZ6" s="40"/>
      <c r="CA6" s="40"/>
    </row>
    <row r="7" spans="2:80" ht="15" customHeight="1" x14ac:dyDescent="0.3">
      <c r="D7" s="2" t="s">
        <v>53</v>
      </c>
      <c r="E7" s="111"/>
      <c r="F7" s="111"/>
      <c r="G7" s="111"/>
      <c r="H7" s="111"/>
      <c r="I7" s="111"/>
      <c r="J7" s="111"/>
      <c r="K7" s="111"/>
      <c r="L7" s="111"/>
      <c r="M7" s="111"/>
      <c r="N7" s="111"/>
      <c r="O7" s="111"/>
      <c r="P7" s="111"/>
      <c r="Q7" s="111"/>
      <c r="R7" s="111"/>
      <c r="S7" s="111"/>
      <c r="T7" s="111"/>
      <c r="U7" s="111"/>
      <c r="V7" s="111"/>
      <c r="W7" s="111"/>
      <c r="X7" s="111"/>
      <c r="Y7" s="111"/>
      <c r="AD7" s="2" t="s">
        <v>72</v>
      </c>
      <c r="AE7" s="163"/>
      <c r="AF7" s="163"/>
      <c r="AG7" s="163"/>
      <c r="AH7" s="163"/>
      <c r="AI7" s="163"/>
      <c r="AJ7" s="163"/>
      <c r="AN7" s="15"/>
      <c r="AP7" s="115"/>
      <c r="AQ7" s="115"/>
      <c r="AR7" s="115"/>
      <c r="AS7" s="115"/>
      <c r="AT7" s="115"/>
      <c r="AU7" s="115"/>
      <c r="AV7" s="115"/>
      <c r="AW7" s="115"/>
      <c r="AX7" s="115"/>
      <c r="AY7" s="115"/>
      <c r="AZ7" s="115"/>
      <c r="BA7" s="115"/>
      <c r="BB7" s="115"/>
      <c r="BC7" s="115"/>
      <c r="BD7" s="115"/>
      <c r="BE7" s="115"/>
      <c r="BF7" s="40"/>
      <c r="BG7" s="40"/>
      <c r="BH7" s="40"/>
      <c r="BI7" s="40"/>
      <c r="BJ7" s="40"/>
      <c r="BK7" s="40"/>
      <c r="BL7" s="40"/>
      <c r="BM7" s="40"/>
      <c r="BN7" s="40"/>
      <c r="BO7" s="40"/>
      <c r="BP7" s="40"/>
      <c r="BQ7" s="40"/>
      <c r="BR7" s="40"/>
      <c r="BS7" s="40"/>
      <c r="BT7" s="40"/>
      <c r="BU7" s="40"/>
      <c r="BW7" s="40"/>
      <c r="BX7" s="40"/>
      <c r="BY7" s="40"/>
      <c r="BZ7" s="40"/>
      <c r="CA7" s="40"/>
    </row>
    <row r="8" spans="2:80" ht="15" customHeight="1" x14ac:dyDescent="0.3">
      <c r="D8" s="2" t="s">
        <v>54</v>
      </c>
      <c r="E8" s="110"/>
      <c r="F8" s="110"/>
      <c r="G8" s="110"/>
      <c r="H8" s="110"/>
      <c r="I8" s="110"/>
      <c r="J8" s="110"/>
      <c r="K8" s="110"/>
      <c r="L8" s="110"/>
      <c r="M8" s="110"/>
      <c r="N8" s="110"/>
      <c r="O8" s="110"/>
      <c r="P8" s="110"/>
      <c r="Q8" s="110"/>
      <c r="R8" s="110"/>
      <c r="S8" s="110"/>
      <c r="T8" s="110"/>
      <c r="U8" s="110"/>
      <c r="V8" s="110"/>
      <c r="W8" s="110"/>
      <c r="X8" s="110"/>
      <c r="Y8" s="110"/>
      <c r="AB8" s="2"/>
      <c r="AD8" s="2" t="s">
        <v>73</v>
      </c>
      <c r="AE8" s="158"/>
      <c r="AF8" s="158"/>
      <c r="AG8" s="158"/>
      <c r="AH8" s="158"/>
      <c r="AI8" s="158"/>
      <c r="AJ8" s="158"/>
      <c r="AN8" s="15"/>
      <c r="AP8" s="10" t="s">
        <v>140</v>
      </c>
      <c r="AS8" s="40"/>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W8" s="40"/>
      <c r="BX8" s="40"/>
      <c r="BY8" s="40"/>
      <c r="BZ8" s="45"/>
      <c r="CA8" s="45"/>
    </row>
    <row r="9" spans="2:80" ht="15" customHeight="1" x14ac:dyDescent="0.3">
      <c r="C9" s="14"/>
      <c r="D9" s="2" t="s">
        <v>161</v>
      </c>
      <c r="E9" s="110"/>
      <c r="F9" s="110"/>
      <c r="G9" s="110"/>
      <c r="H9" s="110"/>
      <c r="I9" s="110"/>
      <c r="J9" s="110"/>
      <c r="K9" s="26"/>
      <c r="L9" s="26"/>
      <c r="M9" s="57" t="s">
        <v>57</v>
      </c>
      <c r="N9" s="110"/>
      <c r="O9" s="110"/>
      <c r="P9" s="110"/>
      <c r="Q9" s="110"/>
      <c r="R9" s="26"/>
      <c r="S9" s="26"/>
      <c r="T9" s="26"/>
      <c r="U9" s="57" t="s">
        <v>58</v>
      </c>
      <c r="V9" s="132"/>
      <c r="W9" s="132"/>
      <c r="X9" s="132"/>
      <c r="Y9" s="132"/>
      <c r="Z9" s="14"/>
      <c r="AA9" s="14"/>
      <c r="AC9" s="14"/>
      <c r="AD9" s="2" t="s">
        <v>74</v>
      </c>
      <c r="AE9" s="159"/>
      <c r="AF9" s="159"/>
      <c r="AG9" s="159"/>
      <c r="AH9" s="159"/>
      <c r="AI9" s="159"/>
      <c r="AJ9" s="159"/>
      <c r="AN9" s="15"/>
      <c r="AP9" s="17">
        <v>1</v>
      </c>
      <c r="AQ9" s="10" t="s">
        <v>337</v>
      </c>
      <c r="AR9" s="40"/>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W9" s="40"/>
      <c r="BX9" s="40"/>
      <c r="BY9" s="40"/>
      <c r="BZ9" s="45"/>
      <c r="CA9" s="45"/>
    </row>
    <row r="10" spans="2:80" ht="15" customHeight="1" x14ac:dyDescent="0.3">
      <c r="C10" s="14"/>
      <c r="D10" s="2" t="s">
        <v>76</v>
      </c>
      <c r="E10" s="110"/>
      <c r="F10" s="110"/>
      <c r="G10" s="110"/>
      <c r="H10" s="110"/>
      <c r="I10" s="110"/>
      <c r="J10" s="110"/>
      <c r="K10" s="111"/>
      <c r="L10" s="111"/>
      <c r="M10" s="111"/>
      <c r="N10" s="110"/>
      <c r="O10" s="110"/>
      <c r="P10" s="110"/>
      <c r="Q10" s="110"/>
      <c r="R10" s="111"/>
      <c r="S10" s="111"/>
      <c r="T10" s="111"/>
      <c r="U10" s="111"/>
      <c r="V10" s="110"/>
      <c r="W10" s="110"/>
      <c r="X10" s="110"/>
      <c r="Y10" s="110"/>
      <c r="Z10" s="14"/>
      <c r="AA10" s="14"/>
      <c r="AC10" s="14"/>
      <c r="AD10" s="2" t="s">
        <v>75</v>
      </c>
      <c r="AE10" s="155"/>
      <c r="AF10" s="155"/>
      <c r="AG10" s="155"/>
      <c r="AH10" s="155"/>
      <c r="AI10" s="155"/>
      <c r="AJ10" s="155"/>
      <c r="AN10" s="15"/>
      <c r="AQ10" s="45" t="s">
        <v>42</v>
      </c>
      <c r="AR10" s="4" t="s">
        <v>338</v>
      </c>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0"/>
    </row>
    <row r="11" spans="2:80" ht="15" customHeight="1" x14ac:dyDescent="0.3">
      <c r="C11" s="14"/>
      <c r="D11" s="2" t="s">
        <v>55</v>
      </c>
      <c r="E11" s="161"/>
      <c r="F11" s="110"/>
      <c r="G11" s="110"/>
      <c r="H11" s="110"/>
      <c r="I11" s="110"/>
      <c r="J11" s="110"/>
      <c r="K11" s="110"/>
      <c r="L11" s="110"/>
      <c r="M11" s="110"/>
      <c r="N11" s="110"/>
      <c r="O11" s="110"/>
      <c r="P11" s="110"/>
      <c r="Q11" s="110"/>
      <c r="R11" s="110"/>
      <c r="S11" s="110"/>
      <c r="T11" s="110"/>
      <c r="U11" s="110"/>
      <c r="V11" s="110"/>
      <c r="W11" s="110"/>
      <c r="X11" s="110"/>
      <c r="Y11" s="110"/>
      <c r="Z11" s="14"/>
      <c r="AA11" s="14"/>
      <c r="AC11" s="14"/>
      <c r="AD11" s="2" t="s">
        <v>59</v>
      </c>
      <c r="AE11" s="157"/>
      <c r="AF11" s="157"/>
      <c r="AG11" s="157"/>
      <c r="AH11" s="157"/>
      <c r="AI11" s="157"/>
      <c r="AJ11" s="157"/>
      <c r="AN11" s="15"/>
      <c r="AP11" s="17"/>
      <c r="AQ11" s="45" t="s">
        <v>42</v>
      </c>
      <c r="AR11" s="40" t="s">
        <v>157</v>
      </c>
      <c r="AS11" s="45"/>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row>
    <row r="12" spans="2:80" ht="4.95" customHeight="1" x14ac:dyDescent="0.3">
      <c r="AN12" s="15"/>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row>
    <row r="13" spans="2:80" ht="15" customHeight="1" x14ac:dyDescent="0.3">
      <c r="B13" s="4" t="s">
        <v>48</v>
      </c>
      <c r="C13" s="2"/>
      <c r="D13" s="2"/>
      <c r="G13" s="27"/>
      <c r="H13" s="4" t="s">
        <v>69</v>
      </c>
      <c r="M13" s="27"/>
      <c r="N13" s="4" t="s">
        <v>70</v>
      </c>
      <c r="AN13" s="15"/>
      <c r="AQ13" s="45" t="s">
        <v>42</v>
      </c>
      <c r="AR13" s="40" t="s">
        <v>156</v>
      </c>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row>
    <row r="14" spans="2:80" ht="4.95" customHeight="1" x14ac:dyDescent="0.3">
      <c r="AN14" s="15"/>
      <c r="AP14" s="17"/>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row>
    <row r="15" spans="2:80" ht="15" customHeight="1" x14ac:dyDescent="0.3">
      <c r="B15" s="1" t="s">
        <v>78</v>
      </c>
      <c r="C15" s="2"/>
      <c r="D15" s="2"/>
      <c r="AN15" s="15"/>
      <c r="AP15" s="17">
        <f>AP9+1</f>
        <v>2</v>
      </c>
      <c r="AQ15" s="40" t="s">
        <v>339</v>
      </c>
      <c r="AR15" s="46"/>
      <c r="AS15" s="46"/>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row>
    <row r="16" spans="2:80" ht="15" customHeight="1" x14ac:dyDescent="0.3">
      <c r="AN16" s="15"/>
      <c r="AP16" s="17">
        <f>AP15+1</f>
        <v>3</v>
      </c>
      <c r="AQ16" s="40" t="s">
        <v>37</v>
      </c>
      <c r="AS16" s="46"/>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row>
    <row r="17" spans="2:80" ht="15" customHeight="1" x14ac:dyDescent="0.3">
      <c r="B17" s="54">
        <v>1</v>
      </c>
      <c r="C17" s="50" t="s">
        <v>342</v>
      </c>
      <c r="O17" s="6" t="s">
        <v>80</v>
      </c>
      <c r="Q17" s="6" t="s">
        <v>61</v>
      </c>
      <c r="U17" s="54">
        <v>2</v>
      </c>
      <c r="V17" s="50" t="s">
        <v>285</v>
      </c>
      <c r="AG17" s="6" t="s">
        <v>80</v>
      </c>
      <c r="AH17" s="6"/>
      <c r="AI17" s="6" t="s">
        <v>61</v>
      </c>
      <c r="AN17" s="15"/>
      <c r="AQ17" s="45" t="s">
        <v>42</v>
      </c>
      <c r="AR17" s="40" t="s">
        <v>340</v>
      </c>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row>
    <row r="18" spans="2:80" ht="4.95" customHeight="1" x14ac:dyDescent="0.3">
      <c r="B18" s="17"/>
      <c r="U18" s="17"/>
      <c r="AN18" s="15"/>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row>
    <row r="19" spans="2:80" ht="15" customHeight="1" x14ac:dyDescent="0.3">
      <c r="B19" s="17"/>
      <c r="C19" s="6"/>
      <c r="N19" s="2" t="s">
        <v>344</v>
      </c>
      <c r="O19" s="27"/>
      <c r="Q19" s="27"/>
      <c r="U19" s="17"/>
      <c r="V19" s="6"/>
      <c r="AB19" s="2" t="s">
        <v>345</v>
      </c>
      <c r="AC19" s="111"/>
      <c r="AD19" s="111"/>
      <c r="AE19" s="111"/>
      <c r="AF19" s="111"/>
      <c r="AG19" s="111"/>
      <c r="AH19" s="111"/>
      <c r="AI19" s="111"/>
      <c r="AL19" s="52">
        <f>IF(AND(ISBLANK(O19),ISBLANK(Q19)),1,2)</f>
        <v>1</v>
      </c>
      <c r="AN19" s="15"/>
      <c r="AQ19" s="45" t="s">
        <v>42</v>
      </c>
      <c r="AR19" s="40" t="s">
        <v>77</v>
      </c>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row>
    <row r="20" spans="2:80" ht="4.95" customHeight="1" x14ac:dyDescent="0.3">
      <c r="B20" s="17"/>
      <c r="C20" s="6"/>
      <c r="N20" s="2"/>
      <c r="U20" s="17"/>
      <c r="V20" s="6"/>
      <c r="AN20" s="15"/>
      <c r="AP20" s="17"/>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row>
    <row r="21" spans="2:80" ht="15" customHeight="1" x14ac:dyDescent="0.3">
      <c r="B21" s="17"/>
      <c r="C21" s="6"/>
      <c r="N21" s="2" t="s">
        <v>347</v>
      </c>
      <c r="O21" s="27"/>
      <c r="Q21" s="27"/>
      <c r="U21" s="17"/>
      <c r="V21" s="6"/>
      <c r="AF21" s="2" t="s">
        <v>344</v>
      </c>
      <c r="AG21" s="27"/>
      <c r="AI21" s="27"/>
      <c r="AL21" s="52">
        <f>IF(AND(ISBLANK(O21),ISBLANK(Q21)),1,2)</f>
        <v>1</v>
      </c>
      <c r="AM21" s="52">
        <f>IF(AND(ISBLANK(AG21),ISBLANK(AI21)),1,2)</f>
        <v>1</v>
      </c>
      <c r="AN21" s="15"/>
      <c r="AP21" s="17">
        <f>AP16+1</f>
        <v>4</v>
      </c>
      <c r="AQ21" s="46" t="str">
        <f>"Form 4E - Hydrodynamic Separator Annual Inspection Form shall be submitted to the "&amp;Tables!$F$23&amp;" on an annual basis "</f>
        <v xml:space="preserve">Form 4E - Hydrodynamic Separator Annual Inspection Form shall be submitted to the City on an annual basis </v>
      </c>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row>
    <row r="22" spans="2:80" ht="4.95" customHeight="1" x14ac:dyDescent="0.3">
      <c r="B22" s="17"/>
      <c r="N22" s="2"/>
      <c r="V22" s="6"/>
      <c r="AF22" s="2"/>
      <c r="AN22" s="15"/>
      <c r="AP22" s="17"/>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row>
    <row r="23" spans="2:80" ht="15" customHeight="1" x14ac:dyDescent="0.3">
      <c r="B23" s="17"/>
      <c r="C23" s="6"/>
      <c r="N23" s="2" t="s">
        <v>348</v>
      </c>
      <c r="O23" s="27"/>
      <c r="Q23" s="27"/>
      <c r="U23" s="17"/>
      <c r="AF23" s="2" t="s">
        <v>347</v>
      </c>
      <c r="AG23" s="27"/>
      <c r="AI23" s="27"/>
      <c r="AL23" s="52">
        <f>IF(AND(ISBLANK(O23),ISBLANK(Q23)),1,2)</f>
        <v>1</v>
      </c>
      <c r="AM23" s="52">
        <f>IF(AND(ISBLANK(AG23),ISBLANK(AI23)),1,2)</f>
        <v>1</v>
      </c>
      <c r="AN23" s="15"/>
      <c r="AQ23" s="46" t="str">
        <f>"by "&amp;Tables!F27&amp;" of each year."</f>
        <v>by 1 September of each year.</v>
      </c>
      <c r="AS23" s="40"/>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row>
    <row r="24" spans="2:80" ht="4.95" customHeight="1" x14ac:dyDescent="0.3">
      <c r="B24" s="17"/>
      <c r="C24" s="6"/>
      <c r="N24" s="2"/>
      <c r="V24" s="6"/>
      <c r="AF24" s="2"/>
      <c r="AN24" s="15"/>
      <c r="AP24" s="17"/>
      <c r="AQ24" s="17"/>
      <c r="AS24" s="40"/>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row>
    <row r="25" spans="2:80" ht="15" customHeight="1" x14ac:dyDescent="0.3">
      <c r="B25" s="17"/>
      <c r="C25" s="6"/>
      <c r="N25" s="2" t="s">
        <v>349</v>
      </c>
      <c r="O25" s="27"/>
      <c r="Q25" s="27"/>
      <c r="V25" s="6"/>
      <c r="AF25" s="2" t="s">
        <v>269</v>
      </c>
      <c r="AG25" s="27"/>
      <c r="AI25" s="27"/>
      <c r="AL25" s="52">
        <f>IF(AND(ISBLANK(O25),ISBLANK(Q25)),1,2)</f>
        <v>1</v>
      </c>
      <c r="AM25" s="52">
        <f>IF(AND(ISBLANK(AG25),ISBLANK(AI25)),1,2)</f>
        <v>1</v>
      </c>
      <c r="AN25" s="15"/>
      <c r="AP25" s="17">
        <f>AP21+1</f>
        <v>5</v>
      </c>
      <c r="AQ25" s="40" t="s">
        <v>341</v>
      </c>
      <c r="AS25" s="17"/>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row>
    <row r="26" spans="2:80" ht="4.95" customHeight="1" x14ac:dyDescent="0.3">
      <c r="B26" s="17"/>
      <c r="N26" s="2"/>
      <c r="U26" s="17"/>
      <c r="V26" s="6"/>
      <c r="AF26" s="2"/>
      <c r="AN26" s="15"/>
      <c r="AS26" s="17"/>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row>
    <row r="27" spans="2:80" ht="15" customHeight="1" x14ac:dyDescent="0.3">
      <c r="B27" s="17"/>
      <c r="C27" s="17"/>
      <c r="E27" s="17"/>
      <c r="F27" s="17"/>
      <c r="G27" s="17"/>
      <c r="H27" s="17"/>
      <c r="I27" s="17"/>
      <c r="J27" s="17"/>
      <c r="K27" s="17"/>
      <c r="L27" s="17"/>
      <c r="M27" s="17"/>
      <c r="N27" s="67" t="s">
        <v>269</v>
      </c>
      <c r="O27" s="27"/>
      <c r="Q27" s="27"/>
      <c r="R27" s="17"/>
      <c r="U27" s="17"/>
      <c r="V27" s="6"/>
      <c r="W27" s="14" t="s">
        <v>350</v>
      </c>
      <c r="AB27" s="111"/>
      <c r="AC27" s="111"/>
      <c r="AD27" s="111"/>
      <c r="AE27" s="111"/>
      <c r="AF27" s="111"/>
      <c r="AG27" s="111"/>
      <c r="AH27" s="111"/>
      <c r="AI27" s="111"/>
      <c r="AL27" s="52">
        <f>IF(AND(ISBLANK(O27),ISBLANK(Q27)),1,2)</f>
        <v>1</v>
      </c>
      <c r="AN27" s="15"/>
      <c r="AQ27" s="40" t="s">
        <v>343</v>
      </c>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row>
    <row r="28" spans="2:80" ht="15" customHeight="1" x14ac:dyDescent="0.3">
      <c r="E28" s="14" t="s">
        <v>350</v>
      </c>
      <c r="J28" s="111"/>
      <c r="K28" s="111"/>
      <c r="L28" s="111"/>
      <c r="M28" s="111"/>
      <c r="N28" s="111"/>
      <c r="O28" s="111"/>
      <c r="P28" s="111"/>
      <c r="Q28" s="111"/>
      <c r="S28" s="17"/>
      <c r="U28" s="17"/>
      <c r="V28" s="6"/>
      <c r="W28" s="111"/>
      <c r="X28" s="111"/>
      <c r="Y28" s="111"/>
      <c r="Z28" s="111"/>
      <c r="AA28" s="111"/>
      <c r="AB28" s="111"/>
      <c r="AC28" s="111"/>
      <c r="AD28" s="111"/>
      <c r="AE28" s="111"/>
      <c r="AF28" s="111"/>
      <c r="AG28" s="111"/>
      <c r="AH28" s="111"/>
      <c r="AI28" s="111"/>
      <c r="AL28" s="52">
        <f>IF(ISBLANK(O27),1,2)</f>
        <v>1</v>
      </c>
      <c r="AM28" s="52">
        <f>IF(ISBLANK(AG25),1,2)</f>
        <v>1</v>
      </c>
      <c r="AN28" s="15"/>
      <c r="AQ28" s="40" t="s">
        <v>346</v>
      </c>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row>
    <row r="29" spans="2:80" ht="4.95" customHeight="1" x14ac:dyDescent="0.3">
      <c r="S29" s="17"/>
      <c r="U29" s="17"/>
      <c r="V29" s="6"/>
      <c r="AN29" s="15"/>
      <c r="AP29" s="17"/>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row>
    <row r="30" spans="2:80" ht="15" customHeight="1" x14ac:dyDescent="0.3">
      <c r="E30" s="111"/>
      <c r="F30" s="111"/>
      <c r="G30" s="111"/>
      <c r="H30" s="111"/>
      <c r="I30" s="111"/>
      <c r="J30" s="111"/>
      <c r="K30" s="111"/>
      <c r="L30" s="111"/>
      <c r="M30" s="111"/>
      <c r="N30" s="111"/>
      <c r="O30" s="111"/>
      <c r="P30" s="111"/>
      <c r="Q30" s="111"/>
      <c r="S30" s="17"/>
      <c r="U30" s="17"/>
      <c r="V30" s="6"/>
      <c r="AF30" s="2" t="s">
        <v>276</v>
      </c>
      <c r="AG30" s="27"/>
      <c r="AI30" s="27"/>
      <c r="AL30" s="52">
        <f>IF(ISBLANK(AG30),1,2)</f>
        <v>1</v>
      </c>
      <c r="AM30" s="52">
        <f>IF(AND(ISBLANK(AG30),ISBLANK(AI30)),1,2)</f>
        <v>1</v>
      </c>
      <c r="AN30" s="15"/>
      <c r="AP30" s="17">
        <f>AP25+1</f>
        <v>6</v>
      </c>
      <c r="AQ30" s="40" t="s">
        <v>146</v>
      </c>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row>
    <row r="31" spans="2:80" ht="15" customHeight="1" x14ac:dyDescent="0.3">
      <c r="B31" s="17"/>
      <c r="F31" s="2" t="s">
        <v>359</v>
      </c>
      <c r="G31" s="110"/>
      <c r="H31" s="110"/>
      <c r="I31" s="110"/>
      <c r="J31" s="110"/>
      <c r="K31" s="110"/>
      <c r="L31" s="110"/>
      <c r="M31" s="110"/>
      <c r="N31" s="110"/>
      <c r="O31" s="110"/>
      <c r="P31" s="110"/>
      <c r="Q31" s="110"/>
      <c r="S31" s="17"/>
      <c r="U31" s="17"/>
      <c r="V31" s="6"/>
      <c r="W31" s="4" t="s">
        <v>181</v>
      </c>
      <c r="AN31" s="15"/>
      <c r="AP31" s="17"/>
      <c r="AQ31" s="45" t="s">
        <v>42</v>
      </c>
      <c r="AR31" s="40" t="s">
        <v>147</v>
      </c>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row>
    <row r="32" spans="2:80" ht="15" customHeight="1" x14ac:dyDescent="0.3">
      <c r="B32" s="17"/>
      <c r="F32" s="2" t="s">
        <v>360</v>
      </c>
      <c r="G32" s="110"/>
      <c r="H32" s="110"/>
      <c r="I32" s="110"/>
      <c r="J32" s="110"/>
      <c r="N32" s="2" t="s">
        <v>361</v>
      </c>
      <c r="O32" s="173"/>
      <c r="P32" s="173"/>
      <c r="Q32" s="173"/>
      <c r="R32" s="17" t="s">
        <v>19</v>
      </c>
      <c r="S32" s="17"/>
      <c r="U32" s="17"/>
      <c r="V32" s="6"/>
      <c r="W32" s="111"/>
      <c r="X32" s="111"/>
      <c r="Y32" s="111"/>
      <c r="Z32" s="111"/>
      <c r="AA32" s="111"/>
      <c r="AB32" s="111"/>
      <c r="AC32" s="111"/>
      <c r="AD32" s="111"/>
      <c r="AE32" s="111"/>
      <c r="AF32" s="111"/>
      <c r="AG32" s="111"/>
      <c r="AH32" s="111"/>
      <c r="AI32" s="111"/>
      <c r="AN32" s="15"/>
      <c r="AP32" s="17"/>
      <c r="AQ32" s="45" t="s">
        <v>42</v>
      </c>
      <c r="AR32" s="4" t="s">
        <v>148</v>
      </c>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row>
    <row r="33" spans="2:80" ht="15" customHeight="1" x14ac:dyDescent="0.3">
      <c r="B33" s="17"/>
      <c r="N33" s="2" t="s">
        <v>362</v>
      </c>
      <c r="O33" s="173"/>
      <c r="P33" s="173"/>
      <c r="Q33" s="173"/>
      <c r="R33" s="14" t="s">
        <v>363</v>
      </c>
      <c r="S33" s="17"/>
      <c r="U33" s="17"/>
      <c r="V33" s="6"/>
      <c r="AN33" s="15"/>
      <c r="AP33" s="17"/>
      <c r="AQ33" s="45" t="s">
        <v>42</v>
      </c>
      <c r="AR33" s="4" t="s">
        <v>149</v>
      </c>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row>
    <row r="34" spans="2:80" ht="15" customHeight="1" x14ac:dyDescent="0.3">
      <c r="B34" s="17"/>
      <c r="E34" s="17"/>
      <c r="F34" s="17"/>
      <c r="G34" s="17"/>
      <c r="H34" s="17"/>
      <c r="I34" s="17"/>
      <c r="J34" s="17"/>
      <c r="K34" s="17"/>
      <c r="L34" s="17"/>
      <c r="N34" s="67" t="s">
        <v>351</v>
      </c>
      <c r="O34" s="162"/>
      <c r="P34" s="162"/>
      <c r="Q34" s="162"/>
      <c r="R34" s="17" t="s">
        <v>19</v>
      </c>
      <c r="S34" s="17"/>
      <c r="U34" s="17"/>
      <c r="V34" s="6"/>
      <c r="AN34" s="15"/>
      <c r="AP34" s="17"/>
      <c r="AQ34" s="45" t="s">
        <v>42</v>
      </c>
      <c r="AR34" s="4" t="s">
        <v>150</v>
      </c>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row>
    <row r="35" spans="2:80" ht="15" customHeight="1" x14ac:dyDescent="0.3">
      <c r="B35" s="17"/>
      <c r="C35" s="17"/>
      <c r="E35" s="17"/>
      <c r="F35" s="17"/>
      <c r="G35" s="17"/>
      <c r="H35" s="17"/>
      <c r="I35" s="17"/>
      <c r="J35" s="17"/>
      <c r="K35" s="17"/>
      <c r="L35" s="17"/>
      <c r="N35" s="67" t="s">
        <v>352</v>
      </c>
      <c r="O35" s="173"/>
      <c r="P35" s="173"/>
      <c r="Q35" s="173"/>
      <c r="R35" s="17" t="s">
        <v>19</v>
      </c>
      <c r="S35" s="17"/>
      <c r="U35" s="17"/>
      <c r="V35" s="6"/>
      <c r="AN35" s="15"/>
      <c r="AQ35" s="45" t="s">
        <v>42</v>
      </c>
      <c r="AR35" s="4" t="s">
        <v>151</v>
      </c>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row>
    <row r="36" spans="2:80" ht="4.95" customHeight="1" x14ac:dyDescent="0.3">
      <c r="B36" s="17"/>
      <c r="C36" s="17"/>
      <c r="D36" s="17"/>
      <c r="E36" s="17"/>
      <c r="F36" s="17"/>
      <c r="G36" s="17"/>
      <c r="H36" s="17"/>
      <c r="I36" s="17"/>
      <c r="J36" s="17"/>
      <c r="K36" s="17"/>
      <c r="L36" s="17"/>
      <c r="M36" s="17"/>
      <c r="N36" s="17"/>
      <c r="O36" s="17"/>
      <c r="P36" s="17"/>
      <c r="Q36" s="17"/>
      <c r="R36" s="17"/>
      <c r="S36" s="17"/>
      <c r="U36" s="17"/>
      <c r="V36" s="6"/>
      <c r="AN36" s="15"/>
      <c r="AP36" s="17"/>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row>
    <row r="37" spans="2:80" ht="15" customHeight="1" x14ac:dyDescent="0.3">
      <c r="B37" s="1" t="s">
        <v>87</v>
      </c>
      <c r="AN37" s="15"/>
      <c r="AP37" s="17"/>
      <c r="AQ37" s="45" t="s">
        <v>42</v>
      </c>
      <c r="AR37" s="4" t="s">
        <v>152</v>
      </c>
      <c r="AS37" s="17"/>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60"/>
    </row>
    <row r="38" spans="2:80" ht="4.95" customHeight="1" x14ac:dyDescent="0.3">
      <c r="AN38" s="15"/>
      <c r="AP38" s="17"/>
      <c r="AS38" s="17"/>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60"/>
    </row>
    <row r="39" spans="2:80" ht="15" customHeight="1" x14ac:dyDescent="0.3">
      <c r="C39" s="27"/>
      <c r="D39" s="4" t="s">
        <v>88</v>
      </c>
      <c r="R39" s="27"/>
      <c r="S39" s="4" t="s">
        <v>185</v>
      </c>
      <c r="AL39" s="52">
        <f>IF(AND(ISBLANK(C39),ISBLANK(R39)),1,2)</f>
        <v>1</v>
      </c>
      <c r="AM39" s="52">
        <f>IF(AND(ISBLANK(O19),ISBLANK(O21),ISBLANK(O23),ISBLANK(O25),ISBLANK(O27),ISBLANK(AG21),ISBLANK(AG23),ISBLANK(AG25)),1,2)</f>
        <v>1</v>
      </c>
      <c r="AN39" s="15"/>
      <c r="AP39" s="17"/>
      <c r="AS39" s="17"/>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60"/>
    </row>
    <row r="40" spans="2:80" ht="4.95" customHeight="1" x14ac:dyDescent="0.3">
      <c r="AN40" s="15"/>
      <c r="AP40" s="17"/>
      <c r="AS40" s="17"/>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60"/>
    </row>
    <row r="41" spans="2:80" ht="15" customHeight="1" x14ac:dyDescent="0.3">
      <c r="B41" s="1" t="s">
        <v>89</v>
      </c>
      <c r="AN41" s="15"/>
      <c r="AP41" s="17"/>
      <c r="AQ41" s="6"/>
      <c r="AR41" s="10"/>
      <c r="AS41" s="17"/>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60"/>
    </row>
    <row r="42" spans="2:80" ht="15" customHeight="1" x14ac:dyDescent="0.3">
      <c r="B42" s="17">
        <f>B17</f>
        <v>1</v>
      </c>
      <c r="C42" s="4" t="str">
        <f>C17</f>
        <v>Hydrodynamic Separator</v>
      </c>
      <c r="AE42" s="17">
        <f>U23</f>
        <v>0</v>
      </c>
      <c r="AF42" s="4">
        <f>V25</f>
        <v>0</v>
      </c>
      <c r="AN42" s="15"/>
      <c r="AP42" s="17"/>
      <c r="AQ42" s="6"/>
      <c r="AS42" s="17"/>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60"/>
    </row>
    <row r="43" spans="2:80" ht="4.95" customHeight="1" x14ac:dyDescent="0.3">
      <c r="AN43" s="15"/>
      <c r="AS43" s="17"/>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60"/>
    </row>
    <row r="44" spans="2:80" ht="15" customHeight="1" x14ac:dyDescent="0.3">
      <c r="D44" s="58" t="str">
        <f>IF(ISBLANK(O19),"","X")</f>
        <v/>
      </c>
      <c r="E44" s="4" t="s">
        <v>353</v>
      </c>
      <c r="L44" s="119"/>
      <c r="M44" s="119"/>
      <c r="N44" s="119"/>
      <c r="O44" s="119"/>
      <c r="P44" s="4" t="s">
        <v>95</v>
      </c>
      <c r="Y44" s="58" t="str">
        <f>IF(ISBLANK(AG23),"","X")</f>
        <v/>
      </c>
      <c r="Z44" s="4" t="s">
        <v>191</v>
      </c>
      <c r="AL44" s="52">
        <f>IF(D44="X",2,1)</f>
        <v>1</v>
      </c>
      <c r="AN44" s="15"/>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60"/>
    </row>
    <row r="45" spans="2:80" ht="4.95" customHeight="1" x14ac:dyDescent="0.3">
      <c r="AN45" s="15"/>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60"/>
    </row>
    <row r="46" spans="2:80" ht="15" customHeight="1" x14ac:dyDescent="0.3">
      <c r="D46" s="58" t="str">
        <f>IF(ISBLANK(O21),"","X")</f>
        <v/>
      </c>
      <c r="E46" s="4" t="s">
        <v>190</v>
      </c>
      <c r="L46" s="119"/>
      <c r="M46" s="119"/>
      <c r="N46" s="119"/>
      <c r="O46" s="119"/>
      <c r="P46" s="4" t="s">
        <v>96</v>
      </c>
      <c r="Y46" s="58" t="str">
        <f>IF(AND(ISBLANK(O23),ISBLANK(O25),ISBLANK(O27)),"","X")</f>
        <v/>
      </c>
      <c r="Z46" s="4" t="s">
        <v>354</v>
      </c>
      <c r="AL46" s="52">
        <f>IF(D46="X",2,1)</f>
        <v>1</v>
      </c>
      <c r="AN46" s="15"/>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60"/>
    </row>
    <row r="47" spans="2:80" ht="4.95" customHeight="1" x14ac:dyDescent="0.3">
      <c r="D47" s="6"/>
      <c r="AN47" s="15"/>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60"/>
    </row>
    <row r="48" spans="2:80" ht="15" customHeight="1" x14ac:dyDescent="0.3">
      <c r="B48" s="17">
        <f>U17</f>
        <v>2</v>
      </c>
      <c r="C48" s="4" t="str">
        <f>V17</f>
        <v>Outfall</v>
      </c>
      <c r="D48" s="6"/>
      <c r="I48" s="6"/>
      <c r="AN48" s="15"/>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60"/>
    </row>
    <row r="49" spans="2:80" ht="4.95" customHeight="1" x14ac:dyDescent="0.3">
      <c r="D49" s="6"/>
      <c r="I49" s="6"/>
      <c r="AN49" s="15"/>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60"/>
    </row>
    <row r="50" spans="2:80" ht="15" customHeight="1" x14ac:dyDescent="0.3">
      <c r="D50" s="58" t="str">
        <f>IF(ISBLANK(AG21),"","X")</f>
        <v/>
      </c>
      <c r="E50" s="4" t="s">
        <v>353</v>
      </c>
      <c r="L50" s="119"/>
      <c r="M50" s="119"/>
      <c r="N50" s="119"/>
      <c r="O50" s="119"/>
      <c r="P50" s="4" t="s">
        <v>95</v>
      </c>
      <c r="Y50" s="58" t="str">
        <f>IF(ISBLANK(AG25),"","X")</f>
        <v/>
      </c>
      <c r="Z50" s="4" t="s">
        <v>93</v>
      </c>
      <c r="AL50" s="52">
        <f>IF(D50="X",2,1)</f>
        <v>1</v>
      </c>
      <c r="AN50" s="15"/>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60"/>
    </row>
    <row r="51" spans="2:80" ht="4.95" customHeight="1" x14ac:dyDescent="0.3">
      <c r="AN51" s="15"/>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60"/>
    </row>
    <row r="52" spans="2:80" ht="15" customHeight="1" x14ac:dyDescent="0.3">
      <c r="D52" s="58" t="str">
        <f>IF(ISBLANK(AG23),"","X")</f>
        <v/>
      </c>
      <c r="E52" s="4" t="s">
        <v>190</v>
      </c>
      <c r="L52" s="119"/>
      <c r="M52" s="119"/>
      <c r="N52" s="119"/>
      <c r="O52" s="119"/>
      <c r="P52" s="4" t="s">
        <v>96</v>
      </c>
      <c r="AL52" s="52">
        <f>IF(D52="X",2,1)</f>
        <v>1</v>
      </c>
      <c r="AN52" s="15"/>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60"/>
    </row>
    <row r="53" spans="2:80" ht="4.95" customHeight="1" x14ac:dyDescent="0.3">
      <c r="D53" s="6"/>
      <c r="Y53" s="6"/>
      <c r="AN53" s="15"/>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60"/>
    </row>
    <row r="54" spans="2:80" ht="15" customHeight="1" x14ac:dyDescent="0.3">
      <c r="I54" s="55" t="s">
        <v>355</v>
      </c>
      <c r="J54" s="120"/>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2"/>
      <c r="AN54" s="15"/>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60"/>
    </row>
    <row r="55" spans="2:80" ht="15" customHeight="1" x14ac:dyDescent="0.3">
      <c r="I55" s="55" t="s">
        <v>356</v>
      </c>
      <c r="J55" s="123"/>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5"/>
      <c r="AN55" s="15"/>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60"/>
    </row>
    <row r="56" spans="2:80" ht="15" customHeight="1" x14ac:dyDescent="0.3">
      <c r="J56" s="126"/>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8"/>
      <c r="AN56" s="15"/>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60"/>
    </row>
    <row r="57" spans="2:80" ht="15" customHeight="1" x14ac:dyDescent="0.3">
      <c r="H57" s="19"/>
      <c r="I57" s="55" t="s">
        <v>196</v>
      </c>
      <c r="J57" s="120"/>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2"/>
      <c r="AN57" s="15"/>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60"/>
    </row>
    <row r="58" spans="2:80" ht="15" customHeight="1" x14ac:dyDescent="0.3">
      <c r="G58" s="55"/>
      <c r="H58" s="19"/>
      <c r="I58" s="19"/>
      <c r="J58" s="123"/>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5"/>
      <c r="AN58" s="15"/>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60"/>
    </row>
    <row r="59" spans="2:80" ht="15" customHeight="1" x14ac:dyDescent="0.3">
      <c r="H59" s="19"/>
      <c r="I59" s="19"/>
      <c r="J59" s="126"/>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8"/>
      <c r="AN59" s="15"/>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60"/>
    </row>
    <row r="60" spans="2:80" ht="4.95" customHeight="1" x14ac:dyDescent="0.3">
      <c r="D60" s="6"/>
      <c r="Y60" s="6"/>
      <c r="AN60" s="15"/>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60"/>
    </row>
    <row r="61" spans="2:80" ht="15" customHeight="1" x14ac:dyDescent="0.3">
      <c r="D61" s="6"/>
      <c r="Y61" s="6"/>
      <c r="AN61" s="15"/>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60"/>
    </row>
    <row r="62" spans="2:80" ht="15" customHeight="1" x14ac:dyDescent="0.3">
      <c r="B62" s="131">
        <f>Tables!$F$13</f>
        <v>45931</v>
      </c>
      <c r="C62" s="131"/>
      <c r="D62" s="131"/>
      <c r="E62" s="131"/>
      <c r="F62" s="131"/>
      <c r="G62" s="131"/>
      <c r="H62" s="131"/>
      <c r="R62" s="129" t="s">
        <v>223</v>
      </c>
      <c r="S62" s="129"/>
      <c r="T62" s="129"/>
      <c r="U62" s="129"/>
      <c r="AN62" s="15"/>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60"/>
    </row>
    <row r="63" spans="2:80" ht="15" customHeight="1" x14ac:dyDescent="0.3">
      <c r="D63" s="2" t="s">
        <v>53</v>
      </c>
      <c r="E63" s="130">
        <f>$E$7</f>
        <v>0</v>
      </c>
      <c r="F63" s="130"/>
      <c r="G63" s="130"/>
      <c r="H63" s="130"/>
      <c r="I63" s="130"/>
      <c r="J63" s="130"/>
      <c r="K63" s="130"/>
      <c r="L63" s="130"/>
      <c r="M63" s="130"/>
      <c r="N63" s="130"/>
      <c r="O63" s="130"/>
      <c r="P63" s="130"/>
      <c r="Q63" s="130"/>
      <c r="R63" s="130"/>
      <c r="S63" s="130"/>
      <c r="T63" s="130"/>
      <c r="U63" s="130"/>
      <c r="V63" s="130"/>
      <c r="W63" s="130"/>
      <c r="X63" s="130"/>
      <c r="Y63" s="130"/>
      <c r="AD63" s="2" t="s">
        <v>72</v>
      </c>
      <c r="AE63" s="139">
        <f>$AE$7</f>
        <v>0</v>
      </c>
      <c r="AF63" s="138"/>
      <c r="AG63" s="138"/>
      <c r="AH63" s="138"/>
      <c r="AI63" s="138"/>
      <c r="AJ63" s="138"/>
      <c r="AN63" s="15"/>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60"/>
    </row>
    <row r="64" spans="2:80" ht="15" customHeight="1" x14ac:dyDescent="0.3">
      <c r="AD64" s="2" t="s">
        <v>73</v>
      </c>
      <c r="AE64" s="138">
        <f>$AE$8</f>
        <v>0</v>
      </c>
      <c r="AF64" s="138"/>
      <c r="AG64" s="138"/>
      <c r="AH64" s="138"/>
      <c r="AI64" s="138"/>
      <c r="AJ64" s="138"/>
      <c r="AN64" s="15"/>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60"/>
    </row>
    <row r="65" spans="2:80" ht="15" customHeight="1" x14ac:dyDescent="0.3">
      <c r="B65" s="1" t="s">
        <v>36</v>
      </c>
      <c r="J65" s="4" t="s">
        <v>80</v>
      </c>
      <c r="L65" s="4" t="s">
        <v>61</v>
      </c>
      <c r="U65" s="129" t="s">
        <v>198</v>
      </c>
      <c r="V65" s="129"/>
      <c r="W65" s="129"/>
      <c r="X65" s="129"/>
      <c r="Z65" s="129" t="s">
        <v>197</v>
      </c>
      <c r="AA65" s="129"/>
      <c r="AB65" s="129"/>
      <c r="AC65" s="129"/>
      <c r="AD65" s="129"/>
      <c r="AE65" s="129"/>
      <c r="AF65" s="129"/>
      <c r="AN65" s="15"/>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60"/>
    </row>
    <row r="66" spans="2:80" ht="15" customHeight="1" x14ac:dyDescent="0.3">
      <c r="D66" s="6"/>
      <c r="I66" s="6"/>
      <c r="J66" s="27"/>
      <c r="L66" s="27"/>
      <c r="N66" s="4" t="s">
        <v>342</v>
      </c>
      <c r="V66" s="113"/>
      <c r="W66" s="113"/>
      <c r="Z66" s="118"/>
      <c r="AA66" s="118"/>
      <c r="AB66" s="118"/>
      <c r="AC66" s="118"/>
      <c r="AD66" s="118"/>
      <c r="AE66" s="118"/>
      <c r="AF66" s="118"/>
      <c r="AL66" s="52">
        <f>IF(AND(ISBLANK(J66),ISBLANK(L66)),1,2)</f>
        <v>1</v>
      </c>
      <c r="AM66" s="52">
        <f>IF(ISBLANK(L66),1,2)</f>
        <v>1</v>
      </c>
      <c r="AN66" s="52">
        <f>IF(ISBLANK(J66),1,2)</f>
        <v>1</v>
      </c>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60"/>
    </row>
    <row r="67" spans="2:80" ht="4.95" customHeight="1" x14ac:dyDescent="0.3">
      <c r="D67" s="6"/>
      <c r="I67" s="6"/>
      <c r="AN67" s="49"/>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60"/>
    </row>
    <row r="68" spans="2:80" ht="15" customHeight="1" x14ac:dyDescent="0.3">
      <c r="J68" s="27"/>
      <c r="L68" s="27"/>
      <c r="N68" s="4" t="s">
        <v>285</v>
      </c>
      <c r="V68" s="113"/>
      <c r="W68" s="113"/>
      <c r="Z68" s="118"/>
      <c r="AA68" s="118"/>
      <c r="AB68" s="118"/>
      <c r="AC68" s="118"/>
      <c r="AD68" s="118"/>
      <c r="AE68" s="118"/>
      <c r="AF68" s="118"/>
      <c r="AL68" s="52">
        <f>IF(AND(ISBLANK(J68),ISBLANK(L68)),1,2)</f>
        <v>1</v>
      </c>
      <c r="AM68" s="52">
        <f>IF(ISBLANK(L68),1,2)</f>
        <v>1</v>
      </c>
      <c r="AN68" s="52">
        <f>IF(ISBLANK(J68),1,2)</f>
        <v>1</v>
      </c>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60"/>
    </row>
    <row r="69" spans="2:80" ht="15" customHeight="1" x14ac:dyDescent="0.3">
      <c r="B69" s="1" t="s">
        <v>51</v>
      </c>
      <c r="AD69" s="2"/>
      <c r="AE69" s="6"/>
      <c r="AF69" s="6"/>
      <c r="AG69" s="6"/>
      <c r="AH69" s="6"/>
      <c r="AI69" s="6"/>
      <c r="AJ69" s="6"/>
      <c r="AN69" s="15"/>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60"/>
    </row>
    <row r="70" spans="2:80" ht="15" customHeight="1" x14ac:dyDescent="0.3">
      <c r="B70" s="1"/>
      <c r="E70" s="2" t="s">
        <v>97</v>
      </c>
      <c r="F70" s="111"/>
      <c r="G70" s="111"/>
      <c r="H70" s="111"/>
      <c r="I70" s="111"/>
      <c r="J70" s="111"/>
      <c r="K70" s="111"/>
      <c r="L70" s="111"/>
      <c r="M70" s="111"/>
      <c r="N70" s="111"/>
      <c r="O70" s="111"/>
      <c r="P70" s="111"/>
      <c r="Q70" s="111"/>
      <c r="R70" s="111"/>
      <c r="S70" s="111"/>
      <c r="T70" s="111"/>
      <c r="U70" s="111"/>
      <c r="AD70" s="2"/>
      <c r="AE70" s="6"/>
      <c r="AF70" s="6"/>
      <c r="AG70" s="6"/>
      <c r="AH70" s="6"/>
      <c r="AI70" s="6"/>
      <c r="AJ70" s="6"/>
      <c r="AN70" s="15"/>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60"/>
    </row>
    <row r="71" spans="2:80" ht="15" customHeight="1" x14ac:dyDescent="0.3">
      <c r="E71" s="2" t="s">
        <v>54</v>
      </c>
      <c r="F71" s="110"/>
      <c r="G71" s="110"/>
      <c r="H71" s="110"/>
      <c r="I71" s="110"/>
      <c r="J71" s="110"/>
      <c r="K71" s="110"/>
      <c r="L71" s="110"/>
      <c r="M71" s="110"/>
      <c r="N71" s="110"/>
      <c r="O71" s="110"/>
      <c r="P71" s="110"/>
      <c r="Q71" s="110"/>
      <c r="R71" s="110"/>
      <c r="S71" s="110"/>
      <c r="T71" s="110"/>
      <c r="U71" s="110"/>
      <c r="AD71" s="2"/>
      <c r="AE71" s="6"/>
      <c r="AF71" s="6"/>
      <c r="AG71" s="6"/>
      <c r="AH71" s="6"/>
      <c r="AI71" s="6"/>
      <c r="AJ71" s="6"/>
      <c r="AN71" s="15"/>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60"/>
    </row>
    <row r="72" spans="2:80" ht="15" customHeight="1" x14ac:dyDescent="0.3">
      <c r="E72" s="2" t="s">
        <v>161</v>
      </c>
      <c r="F72" s="110"/>
      <c r="G72" s="110"/>
      <c r="H72" s="110"/>
      <c r="I72" s="110"/>
      <c r="J72" s="110"/>
      <c r="K72" s="110"/>
      <c r="L72" s="110"/>
      <c r="M72" s="110"/>
      <c r="N72" s="110"/>
      <c r="O72" s="110"/>
      <c r="P72" s="110"/>
      <c r="Q72" s="110"/>
      <c r="R72" s="110"/>
      <c r="S72" s="110"/>
      <c r="T72" s="110"/>
      <c r="U72" s="110"/>
      <c r="X72" s="2" t="s">
        <v>57</v>
      </c>
      <c r="Y72" s="113"/>
      <c r="Z72" s="113"/>
      <c r="AA72" s="113"/>
      <c r="AB72" s="113"/>
      <c r="AD72" s="2"/>
      <c r="AF72" s="2" t="s">
        <v>58</v>
      </c>
      <c r="AG72" s="113"/>
      <c r="AH72" s="113"/>
      <c r="AI72" s="113"/>
      <c r="AJ72" s="113"/>
      <c r="AN72" s="15"/>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60"/>
    </row>
    <row r="73" spans="2:80" ht="15" customHeight="1" x14ac:dyDescent="0.3">
      <c r="E73" s="2" t="s">
        <v>199</v>
      </c>
      <c r="F73" s="110"/>
      <c r="G73" s="110"/>
      <c r="H73" s="110"/>
      <c r="I73" s="110"/>
      <c r="J73" s="110"/>
      <c r="K73" s="110"/>
      <c r="L73" s="110"/>
      <c r="M73" s="110"/>
      <c r="N73" s="110"/>
      <c r="O73" s="110"/>
      <c r="P73" s="110"/>
      <c r="Q73" s="110"/>
      <c r="R73" s="110"/>
      <c r="S73" s="110"/>
      <c r="T73" s="110"/>
      <c r="U73" s="110"/>
      <c r="AD73" s="2" t="s">
        <v>60</v>
      </c>
      <c r="AE73" s="111"/>
      <c r="AF73" s="111"/>
      <c r="AG73" s="111"/>
      <c r="AH73" s="111"/>
      <c r="AI73" s="111"/>
      <c r="AJ73" s="111"/>
      <c r="AN73" s="15"/>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60"/>
    </row>
    <row r="74" spans="2:80" ht="15" customHeight="1" x14ac:dyDescent="0.3">
      <c r="E74" s="2" t="s">
        <v>55</v>
      </c>
      <c r="F74" s="110"/>
      <c r="G74" s="110"/>
      <c r="H74" s="110"/>
      <c r="I74" s="110"/>
      <c r="J74" s="110"/>
      <c r="K74" s="110"/>
      <c r="L74" s="110"/>
      <c r="M74" s="110"/>
      <c r="N74" s="110"/>
      <c r="O74" s="110"/>
      <c r="P74" s="110"/>
      <c r="Q74" s="110"/>
      <c r="R74" s="110"/>
      <c r="S74" s="110"/>
      <c r="T74" s="110"/>
      <c r="U74" s="110"/>
      <c r="AD74" s="2" t="s">
        <v>59</v>
      </c>
      <c r="AE74" s="112"/>
      <c r="AF74" s="112"/>
      <c r="AG74" s="112"/>
      <c r="AH74" s="112"/>
      <c r="AI74" s="112"/>
      <c r="AJ74" s="112"/>
      <c r="AN74" s="15"/>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60"/>
    </row>
    <row r="75" spans="2:80" ht="15" customHeight="1" x14ac:dyDescent="0.3">
      <c r="B75" s="2"/>
      <c r="C75" s="2"/>
      <c r="D75" s="2"/>
      <c r="E75" s="2"/>
      <c r="F75" s="2"/>
      <c r="G75" s="2"/>
      <c r="H75" s="2"/>
      <c r="I75" s="2"/>
      <c r="J75" s="2"/>
      <c r="K75" s="2"/>
      <c r="L75" s="2"/>
      <c r="V75" s="19"/>
      <c r="W75" s="19"/>
      <c r="X75" s="7"/>
      <c r="Y75" s="7"/>
      <c r="Z75" s="7"/>
      <c r="AA75" s="7"/>
      <c r="AB75" s="7"/>
      <c r="AC75" s="7"/>
      <c r="AD75" s="7"/>
      <c r="AE75" s="7"/>
      <c r="AF75" s="7"/>
      <c r="AG75" s="7"/>
      <c r="AH75" s="7"/>
      <c r="AI75" s="7"/>
      <c r="AJ75" s="7"/>
      <c r="AN75" s="15"/>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60"/>
    </row>
    <row r="76" spans="2:80" ht="15" customHeight="1" x14ac:dyDescent="0.3">
      <c r="B76" s="1" t="s">
        <v>144</v>
      </c>
      <c r="X76" s="27"/>
      <c r="Y76" s="4" t="s">
        <v>52</v>
      </c>
      <c r="AF76" s="6"/>
      <c r="AG76" s="6"/>
      <c r="AH76" s="6"/>
      <c r="AI76" s="6"/>
      <c r="AJ76" s="6"/>
      <c r="AL76" s="52">
        <f>IF(ISBLANK(X76),1,2)</f>
        <v>1</v>
      </c>
      <c r="AN76" s="15"/>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60"/>
    </row>
    <row r="77" spans="2:80" ht="15" customHeight="1" x14ac:dyDescent="0.3">
      <c r="E77" s="2" t="s">
        <v>56</v>
      </c>
      <c r="F77" s="111"/>
      <c r="G77" s="111"/>
      <c r="H77" s="111"/>
      <c r="I77" s="111"/>
      <c r="J77" s="111"/>
      <c r="K77" s="111"/>
      <c r="L77" s="111"/>
      <c r="M77" s="111"/>
      <c r="N77" s="111"/>
      <c r="O77" s="111"/>
      <c r="P77" s="111"/>
      <c r="Q77" s="111"/>
      <c r="R77" s="111"/>
      <c r="S77" s="111"/>
      <c r="T77" s="111"/>
      <c r="U77" s="111"/>
      <c r="AD77" s="2"/>
      <c r="AE77" s="6"/>
      <c r="AF77" s="6"/>
      <c r="AG77" s="6"/>
      <c r="AH77" s="6"/>
      <c r="AI77" s="6"/>
      <c r="AJ77" s="6"/>
      <c r="AL77" s="52">
        <f>IF(AND(ISBLANK(F77),ISBLANK(F78),ISBLANK(F79),ISBLANK(F80),ISBLANK(F81),ISBLANK(Y79),ISBLANK(AG79),ISBLANK(AE80),ISBLANK(AE81)),1,2)</f>
        <v>1</v>
      </c>
      <c r="AN77" s="15"/>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60"/>
    </row>
    <row r="78" spans="2:80" ht="15" customHeight="1" x14ac:dyDescent="0.3">
      <c r="E78" s="2" t="s">
        <v>54</v>
      </c>
      <c r="F78" s="110"/>
      <c r="G78" s="110"/>
      <c r="H78" s="110"/>
      <c r="I78" s="110"/>
      <c r="J78" s="110"/>
      <c r="K78" s="110"/>
      <c r="L78" s="110"/>
      <c r="M78" s="110"/>
      <c r="N78" s="110"/>
      <c r="O78" s="110"/>
      <c r="P78" s="110"/>
      <c r="Q78" s="110"/>
      <c r="R78" s="110"/>
      <c r="S78" s="110"/>
      <c r="T78" s="110"/>
      <c r="U78" s="110"/>
      <c r="AD78" s="2"/>
      <c r="AE78" s="6"/>
      <c r="AF78" s="6"/>
      <c r="AG78" s="6"/>
      <c r="AH78" s="6"/>
      <c r="AI78" s="6"/>
      <c r="AJ78" s="6"/>
      <c r="AN78" s="15"/>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60"/>
    </row>
    <row r="79" spans="2:80" ht="15" customHeight="1" x14ac:dyDescent="0.3">
      <c r="E79" s="2" t="s">
        <v>161</v>
      </c>
      <c r="F79" s="110"/>
      <c r="G79" s="110"/>
      <c r="H79" s="110"/>
      <c r="I79" s="110"/>
      <c r="J79" s="110"/>
      <c r="K79" s="110"/>
      <c r="L79" s="110"/>
      <c r="M79" s="110"/>
      <c r="N79" s="110"/>
      <c r="O79" s="110"/>
      <c r="P79" s="110"/>
      <c r="Q79" s="110"/>
      <c r="R79" s="110"/>
      <c r="S79" s="110"/>
      <c r="T79" s="110"/>
      <c r="U79" s="110"/>
      <c r="X79" s="2" t="s">
        <v>57</v>
      </c>
      <c r="Y79" s="113"/>
      <c r="Z79" s="113"/>
      <c r="AA79" s="113"/>
      <c r="AB79" s="113"/>
      <c r="AD79" s="2"/>
      <c r="AF79" s="2" t="s">
        <v>58</v>
      </c>
      <c r="AG79" s="113"/>
      <c r="AH79" s="113"/>
      <c r="AI79" s="113"/>
      <c r="AJ79" s="113"/>
      <c r="AN79" s="15"/>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60"/>
    </row>
    <row r="80" spans="2:80" ht="15" customHeight="1" x14ac:dyDescent="0.3">
      <c r="E80" s="2" t="s">
        <v>199</v>
      </c>
      <c r="F80" s="111"/>
      <c r="G80" s="111"/>
      <c r="H80" s="111"/>
      <c r="I80" s="111"/>
      <c r="J80" s="111"/>
      <c r="K80" s="111"/>
      <c r="L80" s="111"/>
      <c r="M80" s="111"/>
      <c r="N80" s="111"/>
      <c r="O80" s="111"/>
      <c r="P80" s="111"/>
      <c r="Q80" s="111"/>
      <c r="R80" s="111"/>
      <c r="S80" s="111"/>
      <c r="T80" s="111"/>
      <c r="U80" s="111"/>
      <c r="AD80" s="2" t="s">
        <v>60</v>
      </c>
      <c r="AE80" s="111"/>
      <c r="AF80" s="111"/>
      <c r="AG80" s="111"/>
      <c r="AH80" s="111"/>
      <c r="AI80" s="111"/>
      <c r="AJ80" s="111"/>
      <c r="AN80" s="15"/>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60"/>
    </row>
    <row r="81" spans="2:80" ht="15" customHeight="1" x14ac:dyDescent="0.3">
      <c r="E81" s="2" t="s">
        <v>55</v>
      </c>
      <c r="F81" s="110"/>
      <c r="G81" s="110"/>
      <c r="H81" s="110"/>
      <c r="I81" s="110"/>
      <c r="J81" s="110"/>
      <c r="K81" s="110"/>
      <c r="L81" s="110"/>
      <c r="M81" s="110"/>
      <c r="N81" s="110"/>
      <c r="O81" s="110"/>
      <c r="P81" s="110"/>
      <c r="Q81" s="110"/>
      <c r="R81" s="110"/>
      <c r="S81" s="110"/>
      <c r="T81" s="110"/>
      <c r="U81" s="110"/>
      <c r="AD81" s="2" t="s">
        <v>59</v>
      </c>
      <c r="AE81" s="136"/>
      <c r="AF81" s="136"/>
      <c r="AG81" s="136"/>
      <c r="AH81" s="136"/>
      <c r="AI81" s="136"/>
      <c r="AJ81" s="136"/>
      <c r="AN81" s="15"/>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60"/>
    </row>
    <row r="82" spans="2:80" ht="15" customHeight="1" x14ac:dyDescent="0.3">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N82" s="15"/>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row>
    <row r="83" spans="2:80" ht="15" customHeight="1" x14ac:dyDescent="0.3">
      <c r="B83" s="1" t="s">
        <v>143</v>
      </c>
      <c r="C83" s="1"/>
      <c r="D83" s="1"/>
      <c r="AN83" s="15"/>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row>
    <row r="84" spans="2:80" ht="4.95" customHeight="1" x14ac:dyDescent="0.3">
      <c r="B84" s="1"/>
      <c r="C84" s="1"/>
      <c r="D84" s="1"/>
      <c r="AN84" s="15"/>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row>
    <row r="85" spans="2:80" ht="15" customHeight="1" x14ac:dyDescent="0.3">
      <c r="B85" s="4" t="s">
        <v>357</v>
      </c>
      <c r="C85" s="1"/>
      <c r="D85" s="1"/>
      <c r="AN85" s="15"/>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row>
    <row r="86" spans="2:80" ht="4.95" customHeight="1" x14ac:dyDescent="0.3">
      <c r="B86" s="1"/>
      <c r="C86" s="1"/>
      <c r="D86" s="1"/>
      <c r="AN86" s="15"/>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row>
    <row r="87" spans="2:80" ht="15" customHeight="1" x14ac:dyDescent="0.3">
      <c r="B87" s="27"/>
      <c r="D87" s="40" t="str">
        <f>"Is being properly maintained in accordance with the "&amp;Tables!F23&amp;"'s requirements and functioning as it was designed."</f>
        <v>Is being properly maintained in accordance with the City's requirements and functioning as it was designed.</v>
      </c>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L87" s="52">
        <f>IF(AND(ISBLANK(B87),ISBLANK(B89)),1,2)</f>
        <v>1</v>
      </c>
      <c r="AN87" s="15"/>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row>
    <row r="88" spans="2:80" ht="4.95" customHeight="1" x14ac:dyDescent="0.3">
      <c r="B88" s="1"/>
      <c r="C88" s="1"/>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N88" s="15"/>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row>
    <row r="89" spans="2:80" ht="15" customHeight="1" x14ac:dyDescent="0.3">
      <c r="B89" s="27"/>
      <c r="C89" s="1"/>
      <c r="D89" s="140" t="s">
        <v>358</v>
      </c>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N89" s="15"/>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row>
    <row r="90" spans="2:80" ht="15" customHeight="1" x14ac:dyDescent="0.3">
      <c r="B90" s="1"/>
      <c r="C90" s="1"/>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N90" s="15"/>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row>
    <row r="91" spans="2:80" ht="15" customHeight="1" x14ac:dyDescent="0.3">
      <c r="B91" s="27"/>
      <c r="C91" s="1"/>
      <c r="D91" s="43" t="s">
        <v>175</v>
      </c>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N91" s="15"/>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row>
    <row r="92" spans="2:80" ht="4.95" customHeight="1" x14ac:dyDescent="0.3">
      <c r="B92" s="1"/>
      <c r="C92" s="1"/>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N92" s="15"/>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row>
    <row r="93" spans="2:80" ht="15" customHeight="1" x14ac:dyDescent="0.3">
      <c r="D93" s="2" t="s">
        <v>97</v>
      </c>
      <c r="E93" s="135"/>
      <c r="F93" s="135"/>
      <c r="G93" s="135"/>
      <c r="H93" s="135"/>
      <c r="I93" s="135"/>
      <c r="J93" s="135"/>
      <c r="K93" s="135"/>
      <c r="L93" s="135"/>
      <c r="M93" s="135"/>
      <c r="N93" s="135"/>
      <c r="O93" s="135"/>
      <c r="P93" s="135"/>
      <c r="Q93" s="135"/>
      <c r="R93" s="135"/>
      <c r="S93" s="135"/>
      <c r="T93" s="135"/>
      <c r="U93" s="135"/>
      <c r="V93" s="135"/>
      <c r="Y93" s="14" t="s">
        <v>130</v>
      </c>
      <c r="AN93" s="15"/>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row>
    <row r="94" spans="2:80" ht="15" customHeight="1" x14ac:dyDescent="0.3">
      <c r="D94" s="2" t="s">
        <v>53</v>
      </c>
      <c r="E94" s="134"/>
      <c r="F94" s="134"/>
      <c r="G94" s="134"/>
      <c r="H94" s="134"/>
      <c r="I94" s="134"/>
      <c r="J94" s="134"/>
      <c r="K94" s="134"/>
      <c r="L94" s="134"/>
      <c r="M94" s="134"/>
      <c r="N94" s="134"/>
      <c r="O94" s="134"/>
      <c r="P94" s="134"/>
      <c r="Q94" s="134"/>
      <c r="R94" s="134"/>
      <c r="S94" s="134"/>
      <c r="T94" s="134"/>
      <c r="U94" s="134"/>
      <c r="V94" s="134"/>
      <c r="Z94" s="143"/>
      <c r="AA94" s="143"/>
      <c r="AB94" s="143"/>
      <c r="AC94" s="143"/>
      <c r="AD94" s="143"/>
      <c r="AE94" s="143"/>
      <c r="AF94" s="143"/>
      <c r="AG94" s="143"/>
      <c r="AH94" s="143"/>
      <c r="AI94" s="143"/>
      <c r="AJ94" s="143"/>
      <c r="AN94" s="15"/>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row>
    <row r="95" spans="2:80" ht="15" customHeight="1" x14ac:dyDescent="0.3">
      <c r="D95" s="2" t="s">
        <v>54</v>
      </c>
      <c r="E95" s="110"/>
      <c r="F95" s="110"/>
      <c r="G95" s="110"/>
      <c r="H95" s="110"/>
      <c r="I95" s="110"/>
      <c r="J95" s="110"/>
      <c r="K95" s="110"/>
      <c r="L95" s="110"/>
      <c r="M95" s="110"/>
      <c r="N95" s="26"/>
      <c r="O95" s="26"/>
      <c r="P95" s="26"/>
      <c r="Q95" s="57" t="s">
        <v>57</v>
      </c>
      <c r="R95" s="110"/>
      <c r="S95" s="110"/>
      <c r="T95" s="110"/>
      <c r="U95" s="110"/>
      <c r="V95" s="110"/>
      <c r="Y95" s="41"/>
      <c r="Z95" s="144"/>
      <c r="AA95" s="144"/>
      <c r="AB95" s="144"/>
      <c r="AC95" s="144"/>
      <c r="AD95" s="144"/>
      <c r="AE95" s="144"/>
      <c r="AF95" s="144"/>
      <c r="AG95" s="144"/>
      <c r="AH95" s="144"/>
      <c r="AI95" s="144"/>
      <c r="AJ95" s="144"/>
      <c r="AN95" s="15"/>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row>
    <row r="96" spans="2:80" ht="15" customHeight="1" x14ac:dyDescent="0.3">
      <c r="D96" s="2"/>
      <c r="E96" s="110"/>
      <c r="F96" s="110"/>
      <c r="G96" s="110"/>
      <c r="H96" s="110"/>
      <c r="I96" s="110"/>
      <c r="J96" s="110"/>
      <c r="K96" s="110"/>
      <c r="L96" s="110"/>
      <c r="M96" s="110"/>
      <c r="Q96" s="2" t="s">
        <v>58</v>
      </c>
      <c r="R96" s="110"/>
      <c r="S96" s="110"/>
      <c r="T96" s="110"/>
      <c r="U96" s="110"/>
      <c r="V96" s="110"/>
      <c r="Y96" s="4" t="s">
        <v>131</v>
      </c>
      <c r="AN96" s="15"/>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row>
    <row r="97" spans="2:79" ht="15" customHeight="1" x14ac:dyDescent="0.3">
      <c r="C97" s="28"/>
      <c r="D97" s="2" t="s">
        <v>55</v>
      </c>
      <c r="E97" s="156"/>
      <c r="F97" s="134"/>
      <c r="G97" s="134"/>
      <c r="H97" s="134"/>
      <c r="I97" s="134"/>
      <c r="J97" s="134"/>
      <c r="K97" s="134"/>
      <c r="L97" s="134"/>
      <c r="M97" s="134"/>
      <c r="N97" s="134"/>
      <c r="O97" s="134"/>
      <c r="P97" s="134"/>
      <c r="Q97" s="134"/>
      <c r="R97" s="134"/>
      <c r="S97" s="134"/>
      <c r="T97" s="134"/>
      <c r="U97" s="134"/>
      <c r="V97" s="134"/>
      <c r="W97" s="28"/>
      <c r="X97" s="28"/>
      <c r="Z97" s="142" t="str">
        <f>IF(ISBLANK(Z94),"Type?",VLOOKUP(Z94,T_Registration[#All],2))</f>
        <v>Type?</v>
      </c>
      <c r="AA97" s="142"/>
      <c r="AB97" s="142"/>
      <c r="AC97" s="142"/>
      <c r="AD97" s="142"/>
      <c r="AE97" s="111"/>
      <c r="AF97" s="111"/>
      <c r="AG97" s="111"/>
      <c r="AH97" s="111"/>
      <c r="AI97" s="111"/>
      <c r="AJ97" s="111"/>
      <c r="AN97" s="15"/>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row>
    <row r="98" spans="2:79" ht="15" customHeight="1" x14ac:dyDescent="0.3">
      <c r="D98" s="2" t="s">
        <v>59</v>
      </c>
      <c r="E98" s="174"/>
      <c r="F98" s="174"/>
      <c r="G98" s="174"/>
      <c r="H98" s="174"/>
      <c r="I98" s="174"/>
      <c r="J98" s="174"/>
      <c r="AN98" s="15"/>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row>
    <row r="99" spans="2:79" ht="15" customHeight="1" x14ac:dyDescent="0.3">
      <c r="D99" s="2"/>
      <c r="AN99" s="15"/>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row>
    <row r="100" spans="2:79" ht="15" customHeight="1" x14ac:dyDescent="0.3">
      <c r="D100" s="2" t="s">
        <v>98</v>
      </c>
      <c r="E100" s="39"/>
      <c r="F100" s="39"/>
      <c r="G100" s="39"/>
      <c r="H100" s="39"/>
      <c r="I100" s="39"/>
      <c r="J100" s="39"/>
      <c r="K100" s="39"/>
      <c r="L100" s="39"/>
      <c r="M100" s="39"/>
      <c r="N100" s="39"/>
      <c r="O100" s="39"/>
      <c r="P100" s="39"/>
      <c r="Q100" s="39"/>
      <c r="R100" s="39"/>
      <c r="S100" s="39"/>
      <c r="T100" s="39"/>
      <c r="U100" s="39"/>
      <c r="V100" s="39"/>
      <c r="Y100" s="2" t="s">
        <v>8</v>
      </c>
      <c r="Z100" s="160"/>
      <c r="AA100" s="160"/>
      <c r="AB100" s="160"/>
      <c r="AC100" s="160"/>
      <c r="AD100" s="160"/>
      <c r="AE100" s="160"/>
      <c r="AN100" s="15"/>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row>
    <row r="101" spans="2:79" ht="15" customHeight="1" x14ac:dyDescent="0.3">
      <c r="AN101" s="15"/>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row>
    <row r="102" spans="2:79" ht="15" customHeight="1" x14ac:dyDescent="0.3">
      <c r="AN102" s="15"/>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row>
    <row r="103" spans="2:79" ht="15" customHeight="1" x14ac:dyDescent="0.3">
      <c r="AN103" s="15"/>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row>
    <row r="104" spans="2:79" ht="15" customHeight="1" x14ac:dyDescent="0.3">
      <c r="AN104" s="15"/>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row>
    <row r="105" spans="2:79" ht="15" customHeight="1" x14ac:dyDescent="0.3">
      <c r="AN105" s="15"/>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row>
    <row r="106" spans="2:79" ht="15" customHeight="1" x14ac:dyDescent="0.3">
      <c r="AN106" s="15"/>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row>
    <row r="107" spans="2:79" ht="15" customHeight="1" x14ac:dyDescent="0.3">
      <c r="AN107" s="15"/>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row>
    <row r="108" spans="2:79" ht="15" customHeight="1" x14ac:dyDescent="0.3">
      <c r="AN108" s="15"/>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row>
    <row r="109" spans="2:79" ht="15" customHeight="1" x14ac:dyDescent="0.3">
      <c r="AN109" s="15"/>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row>
    <row r="110" spans="2:79" ht="15" customHeight="1" x14ac:dyDescent="0.3">
      <c r="B110" s="131">
        <f>Tables!$F$13</f>
        <v>45931</v>
      </c>
      <c r="C110" s="131"/>
      <c r="D110" s="131"/>
      <c r="E110" s="131"/>
      <c r="F110" s="131"/>
      <c r="G110" s="131"/>
      <c r="H110" s="131"/>
      <c r="R110" s="129" t="s">
        <v>364</v>
      </c>
      <c r="S110" s="129"/>
      <c r="T110" s="129"/>
      <c r="U110" s="129"/>
      <c r="AN110" s="15"/>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row>
    <row r="111" spans="2:79" ht="15" customHeight="1" x14ac:dyDescent="0.3">
      <c r="AN111" s="15"/>
    </row>
    <row r="112" spans="2:79" ht="15" hidden="1" customHeight="1" x14ac:dyDescent="0.3"/>
    <row r="113" ht="15" hidden="1" customHeight="1" x14ac:dyDescent="0.3"/>
    <row r="114" ht="15" hidden="1" customHeight="1" x14ac:dyDescent="0.3"/>
    <row r="115" ht="15" hidden="1" customHeight="1" x14ac:dyDescent="0.3"/>
    <row r="116" ht="15" hidden="1" customHeight="1" x14ac:dyDescent="0.3"/>
    <row r="117" ht="15" hidden="1" customHeight="1" x14ac:dyDescent="0.3"/>
    <row r="118" ht="15" hidden="1" customHeight="1" x14ac:dyDescent="0.3"/>
    <row r="119" ht="15" hidden="1" customHeight="1" x14ac:dyDescent="0.3"/>
    <row r="120" ht="15" hidden="1" customHeight="1" x14ac:dyDescent="0.3"/>
    <row r="121" ht="15" hidden="1" customHeight="1" x14ac:dyDescent="0.3"/>
    <row r="122" ht="15" hidden="1" customHeight="1" x14ac:dyDescent="0.3"/>
    <row r="123" ht="15" hidden="1" customHeight="1" x14ac:dyDescent="0.3"/>
    <row r="124" ht="15" hidden="1" customHeight="1" x14ac:dyDescent="0.3"/>
    <row r="125" ht="15" hidden="1" customHeight="1" x14ac:dyDescent="0.3"/>
    <row r="126" ht="15" hidden="1" customHeight="1" x14ac:dyDescent="0.3"/>
    <row r="127" ht="15" hidden="1" customHeight="1" x14ac:dyDescent="0.3"/>
    <row r="128" ht="15" hidden="1" customHeight="1" x14ac:dyDescent="0.3"/>
    <row r="129" ht="15" hidden="1" customHeight="1" x14ac:dyDescent="0.3"/>
    <row r="130" ht="15" hidden="1" customHeight="1" x14ac:dyDescent="0.3"/>
    <row r="131" ht="15" hidden="1" customHeight="1" x14ac:dyDescent="0.3"/>
    <row r="132" ht="15" hidden="1" customHeight="1" x14ac:dyDescent="0.3"/>
    <row r="133" ht="15" hidden="1" customHeight="1" x14ac:dyDescent="0.3"/>
    <row r="134" ht="15" hidden="1" customHeight="1" x14ac:dyDescent="0.3"/>
    <row r="135" ht="15" hidden="1" customHeight="1" x14ac:dyDescent="0.3"/>
    <row r="136" ht="15" hidden="1" customHeight="1" x14ac:dyDescent="0.3"/>
    <row r="137" ht="15" hidden="1" customHeight="1" x14ac:dyDescent="0.3"/>
    <row r="138" ht="15" hidden="1" customHeight="1" x14ac:dyDescent="0.3"/>
    <row r="139" ht="15" hidden="1" customHeight="1" x14ac:dyDescent="0.3"/>
    <row r="140" ht="15" hidden="1" customHeight="1" x14ac:dyDescent="0.3"/>
    <row r="141" ht="15" hidden="1" customHeight="1" x14ac:dyDescent="0.3"/>
    <row r="142" ht="15" hidden="1" customHeight="1" x14ac:dyDescent="0.3"/>
    <row r="143" ht="15" hidden="1" customHeight="1" x14ac:dyDescent="0.3"/>
    <row r="144" ht="15" hidden="1" customHeight="1" x14ac:dyDescent="0.3"/>
    <row r="145" ht="15" hidden="1" customHeight="1" x14ac:dyDescent="0.3"/>
    <row r="146" ht="15" hidden="1" customHeight="1" x14ac:dyDescent="0.3"/>
    <row r="147" ht="15" hidden="1" customHeight="1" x14ac:dyDescent="0.3"/>
    <row r="148" ht="15" hidden="1" customHeight="1" x14ac:dyDescent="0.3"/>
  </sheetData>
  <sheetProtection algorithmName="SHA-512" hashValue="I6f0i59VpSQ/SMiaVO5Z3Kr7GEQq+uSoCZlqQGbocheu6qXULfV1ncutE+SAPliOPi+rRxsarQB+dOze0kbblA==" saltValue="bG+HrBxM3/7xLd+RGVmZmw==" spinCount="100000" sheet="1" objects="1" scenarios="1" selectLockedCells="1"/>
  <mergeCells count="78">
    <mergeCell ref="Z97:AD97"/>
    <mergeCell ref="AE97:AJ97"/>
    <mergeCell ref="E98:J98"/>
    <mergeCell ref="Z100:AE100"/>
    <mergeCell ref="F81:U81"/>
    <mergeCell ref="AE81:AJ81"/>
    <mergeCell ref="D89:AJ90"/>
    <mergeCell ref="E93:V93"/>
    <mergeCell ref="E94:V94"/>
    <mergeCell ref="Z94:AJ95"/>
    <mergeCell ref="B110:H110"/>
    <mergeCell ref="R110:U110"/>
    <mergeCell ref="E97:V97"/>
    <mergeCell ref="F80:U80"/>
    <mergeCell ref="F73:U73"/>
    <mergeCell ref="E96:M96"/>
    <mergeCell ref="R96:V96"/>
    <mergeCell ref="E95:M95"/>
    <mergeCell ref="R95:V95"/>
    <mergeCell ref="V68:W68"/>
    <mergeCell ref="Z68:AF68"/>
    <mergeCell ref="AE80:AJ80"/>
    <mergeCell ref="F77:U77"/>
    <mergeCell ref="F78:U78"/>
    <mergeCell ref="F79:U79"/>
    <mergeCell ref="Y79:AB79"/>
    <mergeCell ref="AG79:AJ79"/>
    <mergeCell ref="AE73:AJ73"/>
    <mergeCell ref="F74:U74"/>
    <mergeCell ref="AE74:AJ74"/>
    <mergeCell ref="F71:U71"/>
    <mergeCell ref="F72:U72"/>
    <mergeCell ref="Y72:AB72"/>
    <mergeCell ref="AG72:AJ72"/>
    <mergeCell ref="F70:U70"/>
    <mergeCell ref="U65:X65"/>
    <mergeCell ref="Z65:AF65"/>
    <mergeCell ref="V66:W66"/>
    <mergeCell ref="Z66:AF66"/>
    <mergeCell ref="AE63:AJ63"/>
    <mergeCell ref="AE64:AJ64"/>
    <mergeCell ref="E63:Y63"/>
    <mergeCell ref="E10:Y10"/>
    <mergeCell ref="AE10:AJ10"/>
    <mergeCell ref="E7:Y7"/>
    <mergeCell ref="AE7:AJ7"/>
    <mergeCell ref="E8:Y8"/>
    <mergeCell ref="AE8:AJ8"/>
    <mergeCell ref="Q1:AK4"/>
    <mergeCell ref="BF1:BX4"/>
    <mergeCell ref="AP6:BE7"/>
    <mergeCell ref="E9:J9"/>
    <mergeCell ref="N9:Q9"/>
    <mergeCell ref="V9:Y9"/>
    <mergeCell ref="AE9:AJ9"/>
    <mergeCell ref="AD6:AJ6"/>
    <mergeCell ref="B62:H62"/>
    <mergeCell ref="AC19:AI19"/>
    <mergeCell ref="R62:U62"/>
    <mergeCell ref="J28:Q28"/>
    <mergeCell ref="W28:AI28"/>
    <mergeCell ref="E30:Q30"/>
    <mergeCell ref="O34:Q34"/>
    <mergeCell ref="O35:Q35"/>
    <mergeCell ref="W32:AI32"/>
    <mergeCell ref="L44:O44"/>
    <mergeCell ref="L46:O46"/>
    <mergeCell ref="L50:O50"/>
    <mergeCell ref="L52:O52"/>
    <mergeCell ref="G32:J32"/>
    <mergeCell ref="J57:AJ59"/>
    <mergeCell ref="AB27:AI27"/>
    <mergeCell ref="J54:AJ56"/>
    <mergeCell ref="G31:Q31"/>
    <mergeCell ref="O32:Q32"/>
    <mergeCell ref="AE11:AJ11"/>
    <mergeCell ref="E11:Y11"/>
    <mergeCell ref="O33:Q33"/>
  </mergeCells>
  <conditionalFormatting sqref="B87 B89">
    <cfRule type="expression" dxfId="109" priority="53">
      <formula>$AL$87=1</formula>
    </cfRule>
  </conditionalFormatting>
  <conditionalFormatting sqref="E9:J9">
    <cfRule type="expression" dxfId="108" priority="38">
      <formula>ISBLANK(E9)</formula>
    </cfRule>
  </conditionalFormatting>
  <conditionalFormatting sqref="E95:M96 R95:V96">
    <cfRule type="expression" dxfId="107" priority="9">
      <formula>ISBLANK(E95)</formula>
    </cfRule>
  </conditionalFormatting>
  <conditionalFormatting sqref="E93:V94 E97:V97 E98">
    <cfRule type="expression" dxfId="106" priority="60">
      <formula>ISBLANK(E93)</formula>
    </cfRule>
  </conditionalFormatting>
  <conditionalFormatting sqref="E7:Y8 E10:Y11 AE11:AJ11">
    <cfRule type="expression" dxfId="105" priority="61">
      <formula>ISBLANK(E7)</formula>
    </cfRule>
  </conditionalFormatting>
  <conditionalFormatting sqref="E63:Y63 AE63:AJ64">
    <cfRule type="cellIs" dxfId="104" priority="52" operator="equal">
      <formula>0</formula>
    </cfRule>
  </conditionalFormatting>
  <conditionalFormatting sqref="F70:U74 Y72:AB72 AG72:AJ72 AE73:AJ74">
    <cfRule type="cellIs" priority="5" stopIfTrue="1" operator="greaterThan">
      <formula>0</formula>
    </cfRule>
    <cfRule type="expression" dxfId="103" priority="6">
      <formula>ISBLANK(F70)</formula>
    </cfRule>
  </conditionalFormatting>
  <conditionalFormatting sqref="F77:U81 Y79:AB79 AG79:AJ79 AE80:AJ81">
    <cfRule type="cellIs" priority="49" stopIfTrue="1" operator="greaterThan">
      <formula>0</formula>
    </cfRule>
    <cfRule type="expression" dxfId="102" priority="50">
      <formula>ISBLANK(F77)</formula>
    </cfRule>
    <cfRule type="expression" priority="48" stopIfTrue="1">
      <formula>$AL$76=2</formula>
    </cfRule>
  </conditionalFormatting>
  <conditionalFormatting sqref="G13 M13">
    <cfRule type="expression" dxfId="101" priority="58">
      <formula>ISBLANK(G13)</formula>
    </cfRule>
  </conditionalFormatting>
  <conditionalFormatting sqref="G31:Q31 G32:J32 O32:Q35">
    <cfRule type="expression" dxfId="100" priority="2">
      <formula>ISBLANK(G31)</formula>
    </cfRule>
  </conditionalFormatting>
  <conditionalFormatting sqref="J66 L66">
    <cfRule type="expression" dxfId="99" priority="18">
      <formula>ISBLANK(J66)</formula>
    </cfRule>
  </conditionalFormatting>
  <conditionalFormatting sqref="J68 L68">
    <cfRule type="expression" dxfId="98" priority="15">
      <formula>ISBLANK(J68)</formula>
    </cfRule>
  </conditionalFormatting>
  <conditionalFormatting sqref="J28:Q28 E30:Q30">
    <cfRule type="expression" dxfId="97" priority="32">
      <formula>$AL$28=2</formula>
    </cfRule>
    <cfRule type="cellIs" priority="31" stopIfTrue="1" operator="greaterThan">
      <formula>0</formula>
    </cfRule>
  </conditionalFormatting>
  <conditionalFormatting sqref="L44">
    <cfRule type="expression" priority="72" stopIfTrue="1">
      <formula>$AL$44=1</formula>
    </cfRule>
    <cfRule type="cellIs" priority="57" stopIfTrue="1" operator="greaterThan">
      <formula>0</formula>
    </cfRule>
    <cfRule type="expression" dxfId="96" priority="73">
      <formula>$AL$44=2</formula>
    </cfRule>
  </conditionalFormatting>
  <conditionalFormatting sqref="L46">
    <cfRule type="cellIs" priority="56" stopIfTrue="1" operator="greaterThan">
      <formula>0</formula>
    </cfRule>
    <cfRule type="expression" dxfId="95" priority="75">
      <formula>$AL$46=2</formula>
    </cfRule>
    <cfRule type="expression" priority="74" stopIfTrue="1">
      <formula>$AL$46=1</formula>
    </cfRule>
  </conditionalFormatting>
  <conditionalFormatting sqref="L50">
    <cfRule type="expression" priority="26" stopIfTrue="1">
      <formula>$AL$50=1</formula>
    </cfRule>
    <cfRule type="expression" dxfId="94" priority="27">
      <formula>$AL$50=2</formula>
    </cfRule>
    <cfRule type="cellIs" priority="25" stopIfTrue="1" operator="greaterThan">
      <formula>0</formula>
    </cfRule>
  </conditionalFormatting>
  <conditionalFormatting sqref="L52">
    <cfRule type="expression" dxfId="93" priority="29">
      <formula>$AL$52=2</formula>
    </cfRule>
    <cfRule type="cellIs" priority="24" stopIfTrue="1" operator="greaterThan">
      <formula>0</formula>
    </cfRule>
    <cfRule type="expression" priority="28" stopIfTrue="1">
      <formula>$AL$52=1</formula>
    </cfRule>
  </conditionalFormatting>
  <conditionalFormatting sqref="L66 J66">
    <cfRule type="expression" priority="17" stopIfTrue="1">
      <formula>$AL$66=2</formula>
    </cfRule>
  </conditionalFormatting>
  <conditionalFormatting sqref="L66">
    <cfRule type="expression" dxfId="92" priority="16">
      <formula>$AM$66=2</formula>
    </cfRule>
  </conditionalFormatting>
  <conditionalFormatting sqref="L68 J68">
    <cfRule type="expression" priority="14" stopIfTrue="1">
      <formula>$AL$68=2</formula>
    </cfRule>
  </conditionalFormatting>
  <conditionalFormatting sqref="L68">
    <cfRule type="expression" dxfId="91" priority="13">
      <formula>$AM$68=2</formula>
    </cfRule>
  </conditionalFormatting>
  <conditionalFormatting sqref="N9:Q9">
    <cfRule type="expression" dxfId="90" priority="39">
      <formula>ISBLANK(N9)</formula>
    </cfRule>
  </conditionalFormatting>
  <conditionalFormatting sqref="O19 Q19">
    <cfRule type="expression" dxfId="89" priority="68">
      <formula>$AL$19=1</formula>
    </cfRule>
    <cfRule type="expression" priority="69">
      <formula>$AL$19=2</formula>
    </cfRule>
  </conditionalFormatting>
  <conditionalFormatting sqref="O21 Q21">
    <cfRule type="expression" dxfId="88" priority="62">
      <formula>$AL$21=1</formula>
    </cfRule>
    <cfRule type="expression" priority="63">
      <formula>$AL$21=2</formula>
    </cfRule>
  </conditionalFormatting>
  <conditionalFormatting sqref="O23 Q23">
    <cfRule type="expression" priority="64" stopIfTrue="1">
      <formula>$AL$23=2</formula>
    </cfRule>
    <cfRule type="expression" dxfId="87" priority="65">
      <formula>ISBLANK(O23)</formula>
    </cfRule>
  </conditionalFormatting>
  <conditionalFormatting sqref="O25 Q25">
    <cfRule type="expression" priority="66" stopIfTrue="1">
      <formula>$AL$25=2</formula>
    </cfRule>
    <cfRule type="expression" dxfId="86" priority="67">
      <formula>ISBLANK(O25)</formula>
    </cfRule>
  </conditionalFormatting>
  <conditionalFormatting sqref="O27 Q27">
    <cfRule type="expression" dxfId="85" priority="44">
      <formula>ISBLANK(O27)</formula>
    </cfRule>
    <cfRule type="expression" priority="43" stopIfTrue="1">
      <formula>$AL$27=2</formula>
    </cfRule>
  </conditionalFormatting>
  <conditionalFormatting sqref="R39 C39">
    <cfRule type="expression" dxfId="84" priority="55">
      <formula>$AL$39=1</formula>
    </cfRule>
  </conditionalFormatting>
  <conditionalFormatting sqref="R39">
    <cfRule type="expression" dxfId="83" priority="23">
      <formula>$AM$39=2</formula>
    </cfRule>
  </conditionalFormatting>
  <conditionalFormatting sqref="V66:W66 Z66:AF66">
    <cfRule type="expression" dxfId="82" priority="20">
      <formula>$AN$66=2</formula>
    </cfRule>
    <cfRule type="cellIs" priority="19" stopIfTrue="1" operator="greaterThan">
      <formula>0</formula>
    </cfRule>
  </conditionalFormatting>
  <conditionalFormatting sqref="V68:W68 Z68:AF68">
    <cfRule type="expression" dxfId="81" priority="22">
      <formula>$AN$68=2</formula>
    </cfRule>
    <cfRule type="cellIs" priority="21" stopIfTrue="1" operator="greaterThan">
      <formula>0</formula>
    </cfRule>
  </conditionalFormatting>
  <conditionalFormatting sqref="V9:Y9">
    <cfRule type="expression" dxfId="80" priority="40">
      <formula>ISBLANK(V9)</formula>
    </cfRule>
  </conditionalFormatting>
  <conditionalFormatting sqref="W32:AI32">
    <cfRule type="cellIs" priority="81" stopIfTrue="1" operator="greaterThan">
      <formula>0</formula>
    </cfRule>
    <cfRule type="expression" dxfId="79" priority="82">
      <formula>$AL$30=2</formula>
    </cfRule>
  </conditionalFormatting>
  <conditionalFormatting sqref="X76">
    <cfRule type="expression" priority="51" stopIfTrue="1">
      <formula>$AL$77=2</formula>
    </cfRule>
    <cfRule type="expression" dxfId="78" priority="76">
      <formula>$AL$76=1</formula>
    </cfRule>
  </conditionalFormatting>
  <conditionalFormatting sqref="Z100:AE100">
    <cfRule type="expression" dxfId="77" priority="59">
      <formula>ISBLANK(Z100)</formula>
    </cfRule>
  </conditionalFormatting>
  <conditionalFormatting sqref="Z94:AJ95">
    <cfRule type="expression" dxfId="76" priority="11">
      <formula>ISBLANK(Z94)</formula>
    </cfRule>
    <cfRule type="expression" priority="10" stopIfTrue="1">
      <formula>$AL$140=2</formula>
    </cfRule>
  </conditionalFormatting>
  <conditionalFormatting sqref="AB27:AI27 W28:AI28">
    <cfRule type="expression" dxfId="75" priority="34">
      <formula>$AM$28=2</formula>
    </cfRule>
    <cfRule type="cellIs" priority="33" stopIfTrue="1" operator="greaterThan">
      <formula>0</formula>
    </cfRule>
  </conditionalFormatting>
  <conditionalFormatting sqref="AC19:AI19">
    <cfRule type="expression" dxfId="74" priority="35">
      <formula>ISBLANK(AE19)</formula>
    </cfRule>
  </conditionalFormatting>
  <conditionalFormatting sqref="AD6:AJ6">
    <cfRule type="cellIs" dxfId="73" priority="1" operator="equal">
      <formula>0</formula>
    </cfRule>
  </conditionalFormatting>
  <conditionalFormatting sqref="AE7:AE10">
    <cfRule type="expression" dxfId="72" priority="42">
      <formula>ISBLANK(AE7)</formula>
    </cfRule>
  </conditionalFormatting>
  <conditionalFormatting sqref="AE97:AJ97">
    <cfRule type="expression" dxfId="71" priority="45">
      <formula>ISBLANK(AE97)</formula>
    </cfRule>
  </conditionalFormatting>
  <conditionalFormatting sqref="AG21 AI21">
    <cfRule type="expression" priority="70" stopIfTrue="1">
      <formula>$AM$21=2</formula>
    </cfRule>
    <cfRule type="expression" dxfId="70" priority="71">
      <formula>$AM$21=1</formula>
    </cfRule>
  </conditionalFormatting>
  <conditionalFormatting sqref="AG23 AI23">
    <cfRule type="expression" priority="77" stopIfTrue="1">
      <formula>$AM$23=2</formula>
    </cfRule>
    <cfRule type="expression" dxfId="69" priority="78">
      <formula>$AM$23=1</formula>
    </cfRule>
  </conditionalFormatting>
  <conditionalFormatting sqref="AG25 AI25">
    <cfRule type="expression" dxfId="68" priority="37">
      <formula>$AM$25=1</formula>
    </cfRule>
    <cfRule type="expression" priority="36" stopIfTrue="1">
      <formula>$AM$25=2</formula>
    </cfRule>
  </conditionalFormatting>
  <conditionalFormatting sqref="AG30 AI30">
    <cfRule type="expression" priority="79" stopIfTrue="1">
      <formula>$AM$30=2</formula>
    </cfRule>
    <cfRule type="expression" dxfId="67" priority="80">
      <formula>ISBLANK(AG30)</formula>
    </cfRule>
  </conditionalFormatting>
  <printOptions horizontalCentered="1"/>
  <pageMargins left="0.25" right="0.25" top="0.25" bottom="0.25" header="0.3" footer="0.3"/>
  <pageSetup orientation="portrait" horizontalDpi="1200" verticalDpi="1200" r:id="rId1"/>
  <rowBreaks count="1" manualBreakCount="1">
    <brk id="62" max="16383" man="1"/>
  </rowBreaks>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CDABD13B-16EA-4172-B2EA-9DF3112C414D}">
          <x14:formula1>
            <xm:f>Tables!$J$22:$J$28</xm:f>
          </x14:formula1>
          <xm:sqref>Z94:AJ95</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1520FCFE-35AB-47D3-BC0C-F4AF5881B773}">
          <x14:formula1>
            <xm:f>Tables!$B$8</xm:f>
          </x14:formula1>
          <xm:sqref>E94:V94 E95:M96 E97:V97 E98:J98 R95:V96 AE97:AJ97 Z100:AE100 AS27:XFD28 A26:XFD26 AS25:XFD25 A24:XFD24 AS23:XFD23 AP30:AQ30 AQ31:AR35 A29:XFD29 AS30:XFD35 A30:AP35 A28:AO28 AQ28 A27:AQ27 A25:AQ25 A23:AO23 AQ23 A20:XFD22 A18:XFD18 A19:AO19 AQ19:XFD19 A17:AR17 AS16:XFD17 AP16:AQ16 A15:AO16 AP15:XFD15 A12:XFD12 A14:XFD14 A13:AO13 AQ13:XFD13 AP8 AR9:AR10 AS7:XFD11 AP11 A7:AO11 A36:XFD93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139A-7A63-432B-8621-6B97B907B33C}">
  <sheetPr codeName="Sheet8">
    <tabColor theme="9" tint="0.39997558519241921"/>
  </sheetPr>
  <dimension ref="A1:BX201"/>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4" customWidth="1"/>
    <col min="2" max="36" width="2.77734375" style="4" customWidth="1"/>
    <col min="37" max="37" width="1.77734375" style="4" customWidth="1"/>
    <col min="38" max="40" width="4.77734375" style="49" hidden="1" customWidth="1"/>
    <col min="41" max="41" width="2.77734375" style="15" customWidth="1"/>
    <col min="42" max="76" width="2.77734375" style="4" customWidth="1"/>
    <col min="77" max="16384" width="8.88671875" style="4" hidden="1"/>
  </cols>
  <sheetData>
    <row r="1" spans="2:76" ht="15" customHeight="1" x14ac:dyDescent="0.3">
      <c r="G1" s="5"/>
      <c r="H1" s="5"/>
      <c r="I1" s="5"/>
      <c r="J1" s="5"/>
      <c r="K1" s="5"/>
      <c r="L1" s="5"/>
      <c r="M1" s="5"/>
      <c r="N1" s="5"/>
      <c r="O1" s="5"/>
      <c r="P1" s="5"/>
      <c r="R1" s="11"/>
      <c r="S1" s="11"/>
      <c r="T1" s="114" t="s">
        <v>370</v>
      </c>
      <c r="U1" s="114"/>
      <c r="V1" s="114"/>
      <c r="W1" s="114"/>
      <c r="X1" s="114"/>
      <c r="Y1" s="114"/>
      <c r="Z1" s="114"/>
      <c r="AA1" s="114"/>
      <c r="AB1" s="114"/>
      <c r="AC1" s="114"/>
      <c r="AD1" s="114"/>
      <c r="AE1" s="114"/>
      <c r="AF1" s="114"/>
      <c r="AG1" s="114"/>
      <c r="AH1" s="114"/>
      <c r="AI1" s="114"/>
      <c r="AJ1" s="114"/>
      <c r="AK1" s="114"/>
      <c r="AO1" s="4"/>
      <c r="BG1" s="114" t="str">
        <f>T1</f>
        <v>Form 4F - Permeable Pavement
Annual Inspection Form</v>
      </c>
      <c r="BH1" s="114"/>
      <c r="BI1" s="114"/>
      <c r="BJ1" s="114"/>
      <c r="BK1" s="114"/>
      <c r="BL1" s="114"/>
      <c r="BM1" s="114"/>
      <c r="BN1" s="114"/>
      <c r="BO1" s="114"/>
      <c r="BP1" s="114"/>
      <c r="BQ1" s="114"/>
      <c r="BR1" s="114"/>
      <c r="BS1" s="114"/>
      <c r="BT1" s="114"/>
      <c r="BU1" s="114"/>
      <c r="BV1" s="114"/>
      <c r="BW1" s="114"/>
    </row>
    <row r="2" spans="2:76" ht="15" customHeight="1" x14ac:dyDescent="0.3">
      <c r="E2" s="5"/>
      <c r="F2" s="5"/>
      <c r="G2" s="5"/>
      <c r="H2" s="5"/>
      <c r="I2" s="5"/>
      <c r="J2" s="5"/>
      <c r="K2" s="5"/>
      <c r="L2" s="5"/>
      <c r="M2" s="5"/>
      <c r="N2" s="5"/>
      <c r="O2" s="5"/>
      <c r="P2" s="5"/>
      <c r="Q2" s="11"/>
      <c r="R2" s="11"/>
      <c r="S2" s="11"/>
      <c r="T2" s="114"/>
      <c r="U2" s="114"/>
      <c r="V2" s="114"/>
      <c r="W2" s="114"/>
      <c r="X2" s="114"/>
      <c r="Y2" s="114"/>
      <c r="Z2" s="114"/>
      <c r="AA2" s="114"/>
      <c r="AB2" s="114"/>
      <c r="AC2" s="114"/>
      <c r="AD2" s="114"/>
      <c r="AE2" s="114"/>
      <c r="AF2" s="114"/>
      <c r="AG2" s="114"/>
      <c r="AH2" s="114"/>
      <c r="AI2" s="114"/>
      <c r="AJ2" s="114"/>
      <c r="AK2" s="114"/>
      <c r="AO2" s="4"/>
      <c r="BG2" s="114"/>
      <c r="BH2" s="114"/>
      <c r="BI2" s="114"/>
      <c r="BJ2" s="114"/>
      <c r="BK2" s="114"/>
      <c r="BL2" s="114"/>
      <c r="BM2" s="114"/>
      <c r="BN2" s="114"/>
      <c r="BO2" s="114"/>
      <c r="BP2" s="114"/>
      <c r="BQ2" s="114"/>
      <c r="BR2" s="114"/>
      <c r="BS2" s="114"/>
      <c r="BT2" s="114"/>
      <c r="BU2" s="114"/>
      <c r="BV2" s="114"/>
      <c r="BW2" s="114"/>
    </row>
    <row r="3" spans="2:76" ht="15" customHeight="1" x14ac:dyDescent="0.3">
      <c r="E3" s="5"/>
      <c r="F3" s="5"/>
      <c r="G3" s="5"/>
      <c r="H3" s="5"/>
      <c r="I3" s="5"/>
      <c r="J3" s="5"/>
      <c r="K3" s="5"/>
      <c r="L3" s="5"/>
      <c r="M3" s="5"/>
      <c r="N3" s="5"/>
      <c r="O3" s="5"/>
      <c r="P3" s="5"/>
      <c r="Q3" s="11"/>
      <c r="R3" s="11"/>
      <c r="S3" s="11"/>
      <c r="T3" s="114"/>
      <c r="U3" s="114"/>
      <c r="V3" s="114"/>
      <c r="W3" s="114"/>
      <c r="X3" s="114"/>
      <c r="Y3" s="114"/>
      <c r="Z3" s="114"/>
      <c r="AA3" s="114"/>
      <c r="AB3" s="114"/>
      <c r="AC3" s="114"/>
      <c r="AD3" s="114"/>
      <c r="AE3" s="114"/>
      <c r="AF3" s="114"/>
      <c r="AG3" s="114"/>
      <c r="AH3" s="114"/>
      <c r="AI3" s="114"/>
      <c r="AJ3" s="114"/>
      <c r="AK3" s="114"/>
      <c r="AO3" s="4"/>
      <c r="BG3" s="114"/>
      <c r="BH3" s="114"/>
      <c r="BI3" s="114"/>
      <c r="BJ3" s="114"/>
      <c r="BK3" s="114"/>
      <c r="BL3" s="114"/>
      <c r="BM3" s="114"/>
      <c r="BN3" s="114"/>
      <c r="BO3" s="114"/>
      <c r="BP3" s="114"/>
      <c r="BQ3" s="114"/>
      <c r="BR3" s="114"/>
      <c r="BS3" s="114"/>
      <c r="BT3" s="114"/>
      <c r="BU3" s="114"/>
      <c r="BV3" s="114"/>
      <c r="BW3" s="114"/>
    </row>
    <row r="4" spans="2:76" ht="15" customHeight="1" x14ac:dyDescent="0.3">
      <c r="E4" s="5"/>
      <c r="F4" s="5"/>
      <c r="G4" s="5"/>
      <c r="H4" s="5"/>
      <c r="I4" s="5"/>
      <c r="J4" s="5"/>
      <c r="K4" s="5"/>
      <c r="L4" s="5"/>
      <c r="M4" s="5"/>
      <c r="N4" s="5"/>
      <c r="O4" s="5"/>
      <c r="P4" s="5"/>
      <c r="Q4" s="11"/>
      <c r="R4" s="11"/>
      <c r="S4" s="11"/>
      <c r="T4" s="114"/>
      <c r="U4" s="114"/>
      <c r="V4" s="114"/>
      <c r="W4" s="114"/>
      <c r="X4" s="114"/>
      <c r="Y4" s="114"/>
      <c r="Z4" s="114"/>
      <c r="AA4" s="114"/>
      <c r="AB4" s="114"/>
      <c r="AC4" s="114"/>
      <c r="AD4" s="114"/>
      <c r="AE4" s="114"/>
      <c r="AF4" s="114"/>
      <c r="AG4" s="114"/>
      <c r="AH4" s="114"/>
      <c r="AI4" s="114"/>
      <c r="AJ4" s="114"/>
      <c r="AK4" s="114"/>
      <c r="AO4" s="4"/>
      <c r="BG4" s="114"/>
      <c r="BH4" s="114"/>
      <c r="BI4" s="114"/>
      <c r="BJ4" s="114"/>
      <c r="BK4" s="114"/>
      <c r="BL4" s="114"/>
      <c r="BM4" s="114"/>
      <c r="BN4" s="114"/>
      <c r="BO4" s="114"/>
      <c r="BP4" s="114"/>
      <c r="BQ4" s="114"/>
      <c r="BR4" s="114"/>
      <c r="BS4" s="114"/>
      <c r="BT4" s="114"/>
      <c r="BU4" s="114"/>
      <c r="BV4" s="114"/>
      <c r="BW4" s="114"/>
    </row>
    <row r="5" spans="2:76" ht="15" customHeight="1" x14ac:dyDescent="0.3">
      <c r="E5" s="5"/>
      <c r="F5" s="5"/>
      <c r="G5" s="5"/>
      <c r="H5" s="5"/>
      <c r="I5" s="5"/>
      <c r="J5" s="5"/>
      <c r="K5" s="5"/>
      <c r="L5" s="5"/>
      <c r="M5" s="5"/>
      <c r="N5" s="5"/>
      <c r="O5" s="5"/>
      <c r="P5" s="5"/>
      <c r="Q5" s="5"/>
      <c r="R5" s="5"/>
      <c r="S5" s="5"/>
      <c r="T5" s="5"/>
      <c r="U5" s="5"/>
      <c r="V5" s="5"/>
      <c r="W5" s="5"/>
      <c r="X5" s="5"/>
      <c r="Y5" s="5"/>
      <c r="Z5" s="5"/>
      <c r="AA5" s="5"/>
      <c r="AB5" s="9"/>
      <c r="AC5" s="9"/>
      <c r="AD5" s="9"/>
      <c r="AE5" s="9"/>
      <c r="AF5" s="9"/>
      <c r="AG5" s="9"/>
      <c r="AH5" s="9"/>
      <c r="AI5" s="9"/>
      <c r="AJ5" s="9"/>
      <c r="AO5" s="4"/>
    </row>
    <row r="6" spans="2:76" ht="15" customHeight="1" x14ac:dyDescent="0.3">
      <c r="B6" s="1" t="s">
        <v>71</v>
      </c>
      <c r="C6" s="1"/>
      <c r="D6" s="1"/>
      <c r="AC6" s="2" t="s">
        <v>461</v>
      </c>
      <c r="AD6" s="117"/>
      <c r="AE6" s="117"/>
      <c r="AF6" s="117"/>
      <c r="AG6" s="117"/>
      <c r="AH6" s="117"/>
      <c r="AI6" s="117"/>
      <c r="AJ6" s="117"/>
      <c r="AL6" s="52">
        <f>LEN(AD6)</f>
        <v>0</v>
      </c>
      <c r="AO6" s="4"/>
      <c r="AP6" s="115" t="s">
        <v>24</v>
      </c>
      <c r="AQ6" s="115"/>
      <c r="AR6" s="115"/>
      <c r="AS6" s="115"/>
      <c r="AT6" s="115"/>
      <c r="AU6" s="115"/>
      <c r="AV6" s="115"/>
      <c r="AW6" s="115"/>
      <c r="AX6" s="115"/>
      <c r="AY6" s="115"/>
      <c r="AZ6" s="115"/>
      <c r="BA6" s="115"/>
      <c r="BB6" s="115"/>
      <c r="BC6" s="115"/>
      <c r="BD6" s="115"/>
      <c r="BE6" s="115"/>
      <c r="BF6" s="115"/>
      <c r="BG6" s="24"/>
      <c r="BH6" s="24"/>
      <c r="BI6" s="24"/>
      <c r="BJ6" s="24"/>
      <c r="BK6" s="24"/>
      <c r="BL6" s="24"/>
      <c r="BM6" s="24"/>
      <c r="BN6" s="24"/>
      <c r="BO6" s="24"/>
      <c r="BP6" s="24"/>
      <c r="BQ6" s="24"/>
      <c r="BR6" s="24"/>
      <c r="BS6" s="24"/>
      <c r="BT6" s="24"/>
      <c r="BU6" s="24"/>
      <c r="BV6" s="24"/>
      <c r="BW6" s="24"/>
      <c r="BX6" s="24"/>
    </row>
    <row r="7" spans="2:76" ht="14.55" customHeight="1" x14ac:dyDescent="0.3">
      <c r="D7" s="2" t="s">
        <v>53</v>
      </c>
      <c r="E7" s="111"/>
      <c r="F7" s="111"/>
      <c r="G7" s="111"/>
      <c r="H7" s="111"/>
      <c r="I7" s="111"/>
      <c r="J7" s="111"/>
      <c r="K7" s="111"/>
      <c r="L7" s="111"/>
      <c r="M7" s="111"/>
      <c r="N7" s="111"/>
      <c r="O7" s="111"/>
      <c r="P7" s="111"/>
      <c r="Q7" s="111"/>
      <c r="R7" s="111"/>
      <c r="S7" s="111"/>
      <c r="T7" s="111"/>
      <c r="U7" s="111"/>
      <c r="V7" s="111"/>
      <c r="W7" s="111"/>
      <c r="X7" s="111"/>
      <c r="Y7" s="111"/>
      <c r="AD7" s="2" t="s">
        <v>72</v>
      </c>
      <c r="AE7" s="116"/>
      <c r="AF7" s="116"/>
      <c r="AG7" s="116"/>
      <c r="AH7" s="116"/>
      <c r="AI7" s="116"/>
      <c r="AJ7" s="116"/>
      <c r="AO7" s="4"/>
      <c r="AP7" s="115"/>
      <c r="AQ7" s="115"/>
      <c r="AR7" s="115"/>
      <c r="AS7" s="115"/>
      <c r="AT7" s="115"/>
      <c r="AU7" s="115"/>
      <c r="AV7" s="115"/>
      <c r="AW7" s="115"/>
      <c r="AX7" s="115"/>
      <c r="AY7" s="115"/>
      <c r="AZ7" s="115"/>
      <c r="BA7" s="115"/>
      <c r="BB7" s="115"/>
      <c r="BC7" s="115"/>
      <c r="BD7" s="115"/>
      <c r="BE7" s="115"/>
      <c r="BF7" s="115"/>
      <c r="BG7" s="25"/>
      <c r="BH7" s="25"/>
      <c r="BI7" s="25"/>
      <c r="BJ7" s="25"/>
      <c r="BK7" s="25"/>
      <c r="BL7" s="25"/>
      <c r="BM7" s="25"/>
      <c r="BN7" s="25"/>
      <c r="BO7" s="25"/>
      <c r="BP7" s="25"/>
      <c r="BQ7" s="25"/>
      <c r="BR7" s="25"/>
      <c r="BS7" s="25"/>
      <c r="BT7" s="25"/>
      <c r="BU7" s="25"/>
      <c r="BV7" s="25"/>
      <c r="BW7" s="25"/>
      <c r="BX7" s="25"/>
    </row>
    <row r="8" spans="2:76" ht="14.55" customHeight="1" x14ac:dyDescent="0.3">
      <c r="D8" s="2" t="s">
        <v>54</v>
      </c>
      <c r="E8" s="110"/>
      <c r="F8" s="110"/>
      <c r="G8" s="110"/>
      <c r="H8" s="110"/>
      <c r="I8" s="110"/>
      <c r="J8" s="110"/>
      <c r="K8" s="110"/>
      <c r="L8" s="110"/>
      <c r="M8" s="110"/>
      <c r="N8" s="110"/>
      <c r="O8" s="110"/>
      <c r="P8" s="110"/>
      <c r="Q8" s="110"/>
      <c r="R8" s="110"/>
      <c r="S8" s="110"/>
      <c r="T8" s="110"/>
      <c r="U8" s="110"/>
      <c r="V8" s="110"/>
      <c r="W8" s="110"/>
      <c r="X8" s="110"/>
      <c r="Y8" s="110"/>
      <c r="AB8" s="2"/>
      <c r="AD8" s="2" t="s">
        <v>73</v>
      </c>
      <c r="AE8" s="132"/>
      <c r="AF8" s="132"/>
      <c r="AG8" s="132"/>
      <c r="AH8" s="132"/>
      <c r="AI8" s="132"/>
      <c r="AJ8" s="132"/>
      <c r="AO8" s="4"/>
      <c r="AP8" s="10" t="s">
        <v>140</v>
      </c>
      <c r="AQ8" s="10"/>
      <c r="AR8" s="10"/>
      <c r="AS8" s="10"/>
      <c r="AT8" s="10"/>
      <c r="AU8" s="10"/>
      <c r="AV8"/>
      <c r="AW8"/>
      <c r="AX8"/>
      <c r="AY8"/>
      <c r="AZ8"/>
      <c r="BA8"/>
      <c r="BB8"/>
      <c r="BC8"/>
      <c r="BD8"/>
      <c r="BE8"/>
      <c r="BF8"/>
      <c r="BG8" s="25"/>
      <c r="BH8" s="25"/>
      <c r="BI8" s="25"/>
      <c r="BJ8" s="25"/>
      <c r="BK8" s="25"/>
      <c r="BL8" s="25"/>
      <c r="BM8" s="25"/>
      <c r="BN8" s="25"/>
      <c r="BO8" s="25"/>
      <c r="BP8" s="25"/>
      <c r="BQ8" s="25"/>
      <c r="BR8" s="25"/>
      <c r="BS8" s="25"/>
      <c r="BT8" s="25"/>
      <c r="BU8" s="25"/>
      <c r="BV8" s="25"/>
      <c r="BW8" s="25"/>
      <c r="BX8" s="25"/>
    </row>
    <row r="9" spans="2:76" ht="14.55" customHeight="1" x14ac:dyDescent="0.3">
      <c r="C9" s="14"/>
      <c r="D9" s="2" t="s">
        <v>161</v>
      </c>
      <c r="E9" s="110"/>
      <c r="F9" s="110"/>
      <c r="G9" s="110"/>
      <c r="H9" s="110"/>
      <c r="I9" s="110"/>
      <c r="J9" s="110"/>
      <c r="K9" s="110"/>
      <c r="L9" s="26"/>
      <c r="M9" s="26"/>
      <c r="N9" s="57" t="s">
        <v>57</v>
      </c>
      <c r="O9" s="110"/>
      <c r="P9" s="110"/>
      <c r="Q9" s="110"/>
      <c r="R9" s="110"/>
      <c r="S9" s="26"/>
      <c r="T9" s="26"/>
      <c r="U9" s="26"/>
      <c r="V9" s="57" t="s">
        <v>58</v>
      </c>
      <c r="W9" s="132"/>
      <c r="X9" s="132"/>
      <c r="Y9" s="132"/>
      <c r="Z9" s="14"/>
      <c r="AA9" s="14"/>
      <c r="AC9" s="14"/>
      <c r="AD9" s="2" t="s">
        <v>74</v>
      </c>
      <c r="AE9" s="133"/>
      <c r="AF9" s="133"/>
      <c r="AG9" s="133"/>
      <c r="AH9" s="133"/>
      <c r="AI9" s="133"/>
      <c r="AJ9" s="133"/>
      <c r="AO9" s="4"/>
      <c r="AP9" s="17">
        <v>1</v>
      </c>
      <c r="AQ9" s="10" t="s">
        <v>213</v>
      </c>
      <c r="AS9" s="45"/>
      <c r="AT9" s="45"/>
      <c r="AU9" s="45"/>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row>
    <row r="10" spans="2:76" ht="14.55" customHeight="1" x14ac:dyDescent="0.3">
      <c r="C10" s="14"/>
      <c r="D10" s="2" t="s">
        <v>76</v>
      </c>
      <c r="E10" s="110"/>
      <c r="F10" s="110"/>
      <c r="G10" s="110"/>
      <c r="H10" s="110"/>
      <c r="I10" s="110"/>
      <c r="J10" s="110"/>
      <c r="K10" s="111"/>
      <c r="L10" s="111"/>
      <c r="M10" s="111"/>
      <c r="N10" s="111"/>
      <c r="O10" s="110"/>
      <c r="P10" s="110"/>
      <c r="Q10" s="110"/>
      <c r="R10" s="111"/>
      <c r="S10" s="111"/>
      <c r="T10" s="111"/>
      <c r="U10" s="111"/>
      <c r="V10" s="111"/>
      <c r="W10" s="110"/>
      <c r="X10" s="110"/>
      <c r="Y10" s="110"/>
      <c r="Z10" s="14"/>
      <c r="AA10" s="14"/>
      <c r="AC10" s="14"/>
      <c r="AD10" s="2" t="s">
        <v>75</v>
      </c>
      <c r="AE10" s="137"/>
      <c r="AF10" s="137"/>
      <c r="AG10" s="137"/>
      <c r="AH10" s="137"/>
      <c r="AI10" s="137"/>
      <c r="AJ10" s="137"/>
      <c r="AO10" s="4"/>
      <c r="AQ10" s="45" t="s">
        <v>42</v>
      </c>
      <c r="AR10" s="4" t="s">
        <v>387</v>
      </c>
      <c r="AS10" s="45"/>
      <c r="AT10" s="45"/>
      <c r="AU10" s="45"/>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row>
    <row r="11" spans="2:76" ht="14.55" customHeight="1" x14ac:dyDescent="0.3">
      <c r="C11" s="14"/>
      <c r="D11" s="2" t="s">
        <v>55</v>
      </c>
      <c r="E11" s="161"/>
      <c r="F11" s="110"/>
      <c r="G11" s="110"/>
      <c r="H11" s="110"/>
      <c r="I11" s="110"/>
      <c r="J11" s="110"/>
      <c r="K11" s="110"/>
      <c r="L11" s="110"/>
      <c r="M11" s="110"/>
      <c r="N11" s="110"/>
      <c r="O11" s="110"/>
      <c r="P11" s="110"/>
      <c r="Q11" s="110"/>
      <c r="R11" s="110"/>
      <c r="S11" s="110"/>
      <c r="T11" s="110"/>
      <c r="U11" s="110"/>
      <c r="V11" s="110"/>
      <c r="W11" s="110"/>
      <c r="X11" s="110"/>
      <c r="Y11" s="110"/>
      <c r="Z11" s="14"/>
      <c r="AA11" s="14"/>
      <c r="AC11" s="14"/>
      <c r="AD11" s="2" t="s">
        <v>59</v>
      </c>
      <c r="AE11" s="136"/>
      <c r="AF11" s="136"/>
      <c r="AG11" s="136"/>
      <c r="AH11" s="136"/>
      <c r="AI11" s="136"/>
      <c r="AJ11" s="136"/>
      <c r="AO11" s="4"/>
      <c r="AP11" s="17"/>
      <c r="AQ11" s="45" t="s">
        <v>42</v>
      </c>
      <c r="AR11" s="40" t="s">
        <v>157</v>
      </c>
      <c r="AS11" s="17"/>
      <c r="AT11" s="17"/>
      <c r="AU11" s="17"/>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row>
    <row r="12" spans="2:76" ht="4.95" customHeight="1" x14ac:dyDescent="0.3">
      <c r="AO12" s="4"/>
      <c r="AP12" s="17"/>
      <c r="AQ12" s="17"/>
      <c r="AR12" s="17"/>
      <c r="AS12" s="17"/>
      <c r="AT12" s="17"/>
      <c r="AU12" s="17"/>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row>
    <row r="13" spans="2:76" ht="14.55" customHeight="1" x14ac:dyDescent="0.3">
      <c r="B13" s="4" t="s">
        <v>48</v>
      </c>
      <c r="C13" s="2"/>
      <c r="D13" s="2"/>
      <c r="G13" s="27"/>
      <c r="H13" s="4" t="s">
        <v>69</v>
      </c>
      <c r="M13" s="27"/>
      <c r="N13" s="4" t="s">
        <v>70</v>
      </c>
      <c r="AO13" s="4"/>
      <c r="AQ13" s="45" t="s">
        <v>42</v>
      </c>
      <c r="AR13" s="40" t="s">
        <v>156</v>
      </c>
      <c r="AS13" s="46"/>
      <c r="AT13" s="46"/>
      <c r="AU13" s="46"/>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row>
    <row r="14" spans="2:76" ht="4.95" customHeight="1" x14ac:dyDescent="0.3">
      <c r="AO14" s="4"/>
      <c r="AP14" s="17"/>
      <c r="AQ14" s="17"/>
      <c r="AR14" s="17"/>
      <c r="AS14" s="17"/>
      <c r="AT14" s="17"/>
      <c r="AU14" s="17"/>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row>
    <row r="15" spans="2:76" ht="15" customHeight="1" x14ac:dyDescent="0.3">
      <c r="B15" s="1" t="s">
        <v>78</v>
      </c>
      <c r="C15" s="2"/>
      <c r="D15" s="2"/>
      <c r="AO15" s="4"/>
      <c r="AP15" s="17">
        <f>AP9+1</f>
        <v>2</v>
      </c>
      <c r="AQ15" s="40" t="s">
        <v>388</v>
      </c>
      <c r="AR15" s="17"/>
      <c r="AS15" s="17"/>
      <c r="AT15" s="17"/>
      <c r="AU15" s="17"/>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row>
    <row r="16" spans="2:76" ht="15" customHeight="1" x14ac:dyDescent="0.3">
      <c r="M16" s="50"/>
      <c r="AG16" s="50"/>
      <c r="AH16" s="50"/>
      <c r="AI16" s="50"/>
      <c r="AO16" s="4"/>
      <c r="AP16" s="17">
        <f>AP15+1</f>
        <v>3</v>
      </c>
      <c r="AQ16" s="40" t="s">
        <v>37</v>
      </c>
      <c r="AR16" s="40"/>
      <c r="AS16" s="40"/>
      <c r="AT16" s="40"/>
      <c r="AU16" s="40"/>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row>
    <row r="17" spans="2:76" ht="14.55" customHeight="1" x14ac:dyDescent="0.3">
      <c r="B17" s="54">
        <v>1</v>
      </c>
      <c r="C17" s="50" t="s">
        <v>371</v>
      </c>
      <c r="N17" s="50" t="s">
        <v>80</v>
      </c>
      <c r="O17" s="50"/>
      <c r="P17" s="50" t="s">
        <v>61</v>
      </c>
      <c r="T17" s="54">
        <v>5</v>
      </c>
      <c r="U17" s="50" t="s">
        <v>373</v>
      </c>
      <c r="AG17" s="50" t="s">
        <v>80</v>
      </c>
      <c r="AH17" s="50"/>
      <c r="AI17" s="50" t="s">
        <v>61</v>
      </c>
      <c r="AO17" s="4"/>
      <c r="AQ17" s="45" t="s">
        <v>42</v>
      </c>
      <c r="AR17" s="40" t="s">
        <v>36</v>
      </c>
      <c r="AT17" s="17"/>
      <c r="AU17" s="17"/>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row>
    <row r="18" spans="2:76" ht="4.95" customHeight="1" x14ac:dyDescent="0.3">
      <c r="B18" s="17"/>
      <c r="T18" s="17"/>
      <c r="AO18" s="4"/>
      <c r="AT18" s="17"/>
      <c r="AU18" s="17"/>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row>
    <row r="19" spans="2:76" ht="14.55" customHeight="1" x14ac:dyDescent="0.3">
      <c r="B19" s="17"/>
      <c r="C19" s="6" t="s">
        <v>34</v>
      </c>
      <c r="D19" s="4" t="s">
        <v>177</v>
      </c>
      <c r="N19" s="27"/>
      <c r="P19" s="27"/>
      <c r="T19" s="17"/>
      <c r="U19" s="6" t="s">
        <v>34</v>
      </c>
      <c r="V19" s="4" t="s">
        <v>86</v>
      </c>
      <c r="AG19" s="27"/>
      <c r="AI19" s="27"/>
      <c r="AL19" s="52">
        <f>IF(AND(ISBLANK(N19),ISBLANK(P19)),1,2)</f>
        <v>1</v>
      </c>
      <c r="AM19" s="52">
        <f>IF(AND(ISBLANK(AG19),ISBLANK(AI19)),1,2)</f>
        <v>1</v>
      </c>
      <c r="AO19" s="4"/>
      <c r="AQ19" s="45" t="s">
        <v>42</v>
      </c>
      <c r="AR19" s="40" t="s">
        <v>77</v>
      </c>
      <c r="AT19" s="17"/>
      <c r="AU19" s="17"/>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row>
    <row r="20" spans="2:76" ht="4.95" customHeight="1" x14ac:dyDescent="0.3">
      <c r="B20" s="17"/>
      <c r="C20" s="6"/>
      <c r="T20" s="17"/>
      <c r="U20" s="6"/>
      <c r="AO20" s="4"/>
      <c r="AT20" s="17"/>
      <c r="AU20" s="17"/>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row>
    <row r="21" spans="2:76" ht="14.55" customHeight="1" x14ac:dyDescent="0.3">
      <c r="B21" s="17"/>
      <c r="C21" s="6" t="s">
        <v>35</v>
      </c>
      <c r="D21" s="4" t="s">
        <v>192</v>
      </c>
      <c r="N21" s="27"/>
      <c r="P21" s="27"/>
      <c r="T21" s="17"/>
      <c r="U21" s="6" t="s">
        <v>35</v>
      </c>
      <c r="V21" s="4" t="s">
        <v>177</v>
      </c>
      <c r="AG21" s="27"/>
      <c r="AI21" s="27"/>
      <c r="AL21" s="52">
        <f>IF(AND(ISBLANK(N21),ISBLANK(P21)),1,2)</f>
        <v>1</v>
      </c>
      <c r="AM21" s="52">
        <f>IF(AND(ISBLANK(AG21),ISBLANK(AI21)),1,2)</f>
        <v>1</v>
      </c>
      <c r="AO21" s="4"/>
      <c r="AP21" s="17">
        <f>AP16+1</f>
        <v>4</v>
      </c>
      <c r="AQ21" s="46" t="str">
        <f>"Form 4F - Permeable Pavement Annual Inspection Form shall be submitted to the "&amp;Tables!F23&amp;" on an annual basis"</f>
        <v>Form 4F - Permeable Pavement Annual Inspection Form shall be submitted to the City on an annual basis</v>
      </c>
      <c r="AT21" s="40"/>
      <c r="AU21" s="40"/>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row>
    <row r="22" spans="2:76" ht="4.95" customHeight="1" x14ac:dyDescent="0.3">
      <c r="B22" s="17"/>
      <c r="C22" s="6"/>
      <c r="T22" s="17"/>
      <c r="U22" s="6"/>
      <c r="AO22" s="4"/>
      <c r="AT22" s="40"/>
      <c r="AU22" s="40"/>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row>
    <row r="23" spans="2:76" ht="15" customHeight="1" x14ac:dyDescent="0.3">
      <c r="B23" s="17"/>
      <c r="C23" s="6" t="s">
        <v>39</v>
      </c>
      <c r="D23" s="4" t="s">
        <v>180</v>
      </c>
      <c r="N23" s="27"/>
      <c r="P23" s="27"/>
      <c r="T23" s="17"/>
      <c r="U23" s="6" t="s">
        <v>39</v>
      </c>
      <c r="V23" s="4" t="s">
        <v>178</v>
      </c>
      <c r="AG23" s="27"/>
      <c r="AI23" s="27"/>
      <c r="AL23" s="52">
        <f>IF(AND(ISBLANK(N23),ISBLANK(P23)),1,2)</f>
        <v>1</v>
      </c>
      <c r="AM23" s="52">
        <f>IF(AND(ISBLANK(AG23),ISBLANK(AI23)),1,2)</f>
        <v>1</v>
      </c>
      <c r="AO23" s="4"/>
      <c r="AQ23" s="46" t="str">
        <f>"by "&amp;Tables!F27&amp;" of each year."</f>
        <v>by 1 September of each year.</v>
      </c>
      <c r="AT23" s="40"/>
      <c r="AU23" s="40"/>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row>
    <row r="24" spans="2:76" ht="4.95" customHeight="1" x14ac:dyDescent="0.3">
      <c r="B24" s="17"/>
      <c r="C24" s="6"/>
      <c r="T24" s="17"/>
      <c r="U24" s="6"/>
      <c r="AO24" s="4"/>
      <c r="AT24" s="40"/>
      <c r="AU24" s="40"/>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row>
    <row r="25" spans="2:76" ht="15" customHeight="1" x14ac:dyDescent="0.3">
      <c r="B25" s="17"/>
      <c r="C25" s="6" t="s">
        <v>40</v>
      </c>
      <c r="D25" s="4" t="s">
        <v>82</v>
      </c>
      <c r="N25" s="27"/>
      <c r="P25" s="27"/>
      <c r="T25" s="17"/>
      <c r="U25" s="6" t="s">
        <v>40</v>
      </c>
      <c r="V25" s="4" t="s">
        <v>153</v>
      </c>
      <c r="AG25" s="27"/>
      <c r="AI25" s="27"/>
      <c r="AL25" s="52">
        <f>IF(AND(ISBLANK(N25),ISBLANK(P25)),1,2)</f>
        <v>1</v>
      </c>
      <c r="AM25" s="52">
        <f>IF(AND(ISBLANK(AG25),ISBLANK(AI25)),1,2)</f>
        <v>1</v>
      </c>
      <c r="AN25" s="52">
        <f>IF(ISBLANK(AG25),1,2)</f>
        <v>1</v>
      </c>
      <c r="AO25" s="4"/>
      <c r="AP25" s="17">
        <f>AP21+1</f>
        <v>5</v>
      </c>
      <c r="AQ25" s="40" t="s">
        <v>214</v>
      </c>
      <c r="AT25" s="40"/>
      <c r="AU25" s="40"/>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row>
    <row r="26" spans="2:76" ht="4.95" customHeight="1" x14ac:dyDescent="0.3">
      <c r="B26" s="17"/>
      <c r="C26" s="6"/>
      <c r="T26" s="17"/>
      <c r="U26" s="6"/>
      <c r="AO26" s="4"/>
      <c r="AT26" s="40"/>
      <c r="AU26" s="40"/>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row>
    <row r="27" spans="2:76" ht="15" customHeight="1" x14ac:dyDescent="0.3">
      <c r="B27" s="54">
        <v>2</v>
      </c>
      <c r="C27" s="50" t="s">
        <v>307</v>
      </c>
      <c r="K27" s="55" t="s">
        <v>376</v>
      </c>
      <c r="L27" s="27"/>
      <c r="N27" s="50" t="s">
        <v>80</v>
      </c>
      <c r="O27" s="50"/>
      <c r="P27" s="50" t="s">
        <v>61</v>
      </c>
      <c r="T27" s="17"/>
      <c r="U27" s="6"/>
      <c r="V27" s="4" t="s">
        <v>181</v>
      </c>
      <c r="AL27" s="52">
        <f>IF(ISBLANK(L27),1,2)</f>
        <v>1</v>
      </c>
      <c r="AO27" s="4"/>
      <c r="AP27" s="17"/>
      <c r="AQ27" s="40" t="s">
        <v>389</v>
      </c>
      <c r="AR27" s="17"/>
      <c r="AS27" s="17"/>
      <c r="AT27" s="40"/>
      <c r="AU27" s="40"/>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row>
    <row r="28" spans="2:76" ht="4.95" customHeight="1" x14ac:dyDescent="0.3">
      <c r="B28" s="17"/>
      <c r="C28" s="6"/>
      <c r="T28" s="17"/>
      <c r="U28" s="6"/>
      <c r="AO28" s="4"/>
      <c r="AP28" s="17"/>
      <c r="AQ28" s="17"/>
      <c r="AR28" s="17"/>
      <c r="AS28" s="17"/>
      <c r="AT28" s="40"/>
      <c r="AU28" s="40"/>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row>
    <row r="29" spans="2:76" ht="15" customHeight="1" x14ac:dyDescent="0.3">
      <c r="B29" s="17"/>
      <c r="C29" s="6" t="s">
        <v>34</v>
      </c>
      <c r="D29" s="4" t="s">
        <v>374</v>
      </c>
      <c r="N29" s="27"/>
      <c r="P29" s="27"/>
      <c r="T29" s="17"/>
      <c r="U29" s="6"/>
      <c r="V29" s="111"/>
      <c r="W29" s="111"/>
      <c r="X29" s="111"/>
      <c r="Y29" s="111"/>
      <c r="Z29" s="111"/>
      <c r="AA29" s="111"/>
      <c r="AB29" s="111"/>
      <c r="AC29" s="111"/>
      <c r="AD29" s="111"/>
      <c r="AE29" s="111"/>
      <c r="AF29" s="111"/>
      <c r="AG29" s="111"/>
      <c r="AH29" s="111"/>
      <c r="AI29" s="111"/>
      <c r="AJ29" s="111"/>
      <c r="AL29" s="52">
        <f>IF(AND(ISBLANK(N29),ISBLANK(P29)),1,2)</f>
        <v>1</v>
      </c>
      <c r="AO29" s="4"/>
      <c r="AP29" s="17"/>
      <c r="AQ29" s="40" t="s">
        <v>231</v>
      </c>
      <c r="AR29" s="17"/>
      <c r="AS29" s="17"/>
      <c r="AT29" s="40"/>
      <c r="AU29" s="40"/>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row>
    <row r="30" spans="2:76" ht="4.95" customHeight="1" x14ac:dyDescent="0.3">
      <c r="B30" s="17"/>
      <c r="C30" s="6"/>
      <c r="T30" s="17"/>
      <c r="U30" s="6"/>
      <c r="AO30" s="4"/>
      <c r="AP30" s="17"/>
      <c r="AQ30" s="17"/>
      <c r="AR30" s="17"/>
      <c r="AS30" s="17"/>
      <c r="AT30" s="40"/>
      <c r="AU30" s="40"/>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row>
    <row r="31" spans="2:76" ht="15" customHeight="1" x14ac:dyDescent="0.3">
      <c r="B31" s="17"/>
      <c r="C31" s="6" t="s">
        <v>35</v>
      </c>
      <c r="D31" s="4" t="s">
        <v>379</v>
      </c>
      <c r="N31" s="27"/>
      <c r="P31" s="27"/>
      <c r="T31" s="54">
        <v>6</v>
      </c>
      <c r="U31" s="56" t="s">
        <v>285</v>
      </c>
      <c r="AG31" s="50" t="s">
        <v>80</v>
      </c>
      <c r="AH31" s="50"/>
      <c r="AI31" s="50" t="s">
        <v>61</v>
      </c>
      <c r="AL31" s="52">
        <f>IF(AND(ISBLANK(N31),ISBLANK(P31)),1,2)</f>
        <v>1</v>
      </c>
      <c r="AO31" s="4"/>
      <c r="AP31" s="17">
        <f>AP25+1</f>
        <v>6</v>
      </c>
      <c r="AQ31" s="40" t="s">
        <v>146</v>
      </c>
      <c r="AR31" s="40"/>
      <c r="AS31" s="17"/>
      <c r="AT31" s="40"/>
      <c r="AU31" s="40"/>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row>
    <row r="32" spans="2:76" ht="4.95" customHeight="1" x14ac:dyDescent="0.3">
      <c r="B32" s="17"/>
      <c r="C32" s="6"/>
      <c r="T32" s="17"/>
      <c r="U32" s="6"/>
      <c r="AO32" s="4"/>
      <c r="AP32" s="17"/>
      <c r="AQ32" s="40"/>
      <c r="AR32" s="40"/>
      <c r="AS32" s="17"/>
      <c r="AT32" s="40"/>
      <c r="AU32" s="40"/>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row>
    <row r="33" spans="2:76" ht="15" customHeight="1" x14ac:dyDescent="0.3">
      <c r="B33" s="54">
        <v>3</v>
      </c>
      <c r="C33" s="50" t="s">
        <v>372</v>
      </c>
      <c r="K33" s="55" t="s">
        <v>376</v>
      </c>
      <c r="L33" s="27"/>
      <c r="N33" s="50" t="s">
        <v>80</v>
      </c>
      <c r="O33" s="50"/>
      <c r="P33" s="50" t="s">
        <v>61</v>
      </c>
      <c r="U33" s="6" t="s">
        <v>34</v>
      </c>
      <c r="V33" s="4" t="s">
        <v>183</v>
      </c>
      <c r="AA33" s="111"/>
      <c r="AB33" s="111"/>
      <c r="AC33" s="111"/>
      <c r="AD33" s="111"/>
      <c r="AE33" s="111"/>
      <c r="AF33" s="111"/>
      <c r="AG33" s="111"/>
      <c r="AH33" s="111"/>
      <c r="AI33" s="111"/>
      <c r="AJ33" s="111"/>
      <c r="AL33" s="52">
        <f>IF(ISBLANK(L33),1,2)</f>
        <v>1</v>
      </c>
      <c r="AO33" s="4"/>
      <c r="AP33" s="17"/>
      <c r="AQ33" s="45" t="s">
        <v>42</v>
      </c>
      <c r="AR33" s="40" t="s">
        <v>147</v>
      </c>
      <c r="AS33" s="17"/>
      <c r="AT33" s="40"/>
      <c r="AU33" s="40"/>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row>
    <row r="34" spans="2:76" ht="4.95" customHeight="1" x14ac:dyDescent="0.3">
      <c r="B34" s="17"/>
      <c r="C34" s="6"/>
      <c r="AO34" s="4"/>
      <c r="AP34" s="17"/>
      <c r="AQ34" s="17"/>
      <c r="AS34" s="17"/>
      <c r="AT34" s="40"/>
      <c r="AU34" s="40"/>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row>
    <row r="35" spans="2:76" ht="15" customHeight="1" x14ac:dyDescent="0.3">
      <c r="B35" s="17"/>
      <c r="C35" s="6" t="s">
        <v>34</v>
      </c>
      <c r="D35" s="4" t="s">
        <v>375</v>
      </c>
      <c r="N35" s="27"/>
      <c r="P35" s="27"/>
      <c r="U35" s="6" t="s">
        <v>35</v>
      </c>
      <c r="V35" s="4" t="s">
        <v>177</v>
      </c>
      <c r="AG35" s="27"/>
      <c r="AI35" s="27"/>
      <c r="AL35" s="52">
        <f>IF(AND(ISBLANK(N35),ISBLANK(P35)),1,2)</f>
        <v>1</v>
      </c>
      <c r="AM35" s="52">
        <f>IF(AND(ISBLANK(AG35),ISBLANK(AI35)),1,2)</f>
        <v>1</v>
      </c>
      <c r="AO35" s="4"/>
      <c r="AP35" s="17"/>
      <c r="AQ35" s="45" t="s">
        <v>42</v>
      </c>
      <c r="AR35" s="4" t="s">
        <v>148</v>
      </c>
      <c r="AS35" s="17"/>
      <c r="AT35" s="40"/>
      <c r="AU35" s="40"/>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row>
    <row r="36" spans="2:76" ht="4.95" customHeight="1" x14ac:dyDescent="0.3">
      <c r="B36" s="17"/>
      <c r="C36" s="6"/>
      <c r="AO36" s="4"/>
      <c r="AP36" s="17"/>
      <c r="AQ36" s="17"/>
      <c r="AS36" s="17"/>
      <c r="AT36" s="40"/>
      <c r="AU36" s="40"/>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row>
    <row r="37" spans="2:76" ht="15" customHeight="1" x14ac:dyDescent="0.3">
      <c r="B37" s="17"/>
      <c r="C37" s="6" t="s">
        <v>35</v>
      </c>
      <c r="D37" s="4" t="s">
        <v>379</v>
      </c>
      <c r="N37" s="27"/>
      <c r="P37" s="27"/>
      <c r="U37" s="6" t="s">
        <v>39</v>
      </c>
      <c r="V37" s="4" t="s">
        <v>178</v>
      </c>
      <c r="AG37" s="27"/>
      <c r="AI37" s="27"/>
      <c r="AL37" s="52">
        <f>IF(AND(ISBLANK(N37),ISBLANK(P37)),1,2)</f>
        <v>1</v>
      </c>
      <c r="AM37" s="52">
        <f>IF(AND(ISBLANK(AG37),ISBLANK(AI37)),1,2)</f>
        <v>1</v>
      </c>
      <c r="AO37" s="4"/>
      <c r="AP37" s="17"/>
      <c r="AQ37" s="45" t="s">
        <v>42</v>
      </c>
      <c r="AR37" s="4" t="s">
        <v>149</v>
      </c>
      <c r="AS37" s="17"/>
      <c r="AT37" s="40"/>
      <c r="AU37" s="40"/>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row>
    <row r="38" spans="2:76" ht="4.95" customHeight="1" x14ac:dyDescent="0.3">
      <c r="B38" s="17"/>
      <c r="C38" s="6"/>
      <c r="T38" s="17"/>
      <c r="U38" s="6"/>
      <c r="AO38" s="4"/>
      <c r="AP38" s="17"/>
      <c r="AQ38" s="17"/>
      <c r="AS38" s="17"/>
      <c r="AT38" s="40"/>
      <c r="AU38" s="40"/>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row>
    <row r="39" spans="2:76" ht="14.55" customHeight="1" x14ac:dyDescent="0.3">
      <c r="B39" s="54">
        <v>4</v>
      </c>
      <c r="C39" s="50" t="s">
        <v>306</v>
      </c>
      <c r="K39" s="55" t="s">
        <v>376</v>
      </c>
      <c r="L39" s="27"/>
      <c r="N39" s="50" t="s">
        <v>80</v>
      </c>
      <c r="O39" s="50"/>
      <c r="P39" s="50" t="s">
        <v>61</v>
      </c>
      <c r="T39" s="17"/>
      <c r="U39" s="6" t="s">
        <v>40</v>
      </c>
      <c r="V39" s="4" t="s">
        <v>374</v>
      </c>
      <c r="AG39" s="27"/>
      <c r="AI39" s="27"/>
      <c r="AL39" s="52">
        <f>IF(ISBLANK(L39),1,2)</f>
        <v>1</v>
      </c>
      <c r="AM39" s="52">
        <f>IF(AND(ISBLANK(AG39),ISBLANK(AI39)),1,2)</f>
        <v>1</v>
      </c>
      <c r="AO39" s="4"/>
      <c r="AP39" s="17"/>
      <c r="AQ39" s="45" t="s">
        <v>42</v>
      </c>
      <c r="AR39" s="4" t="s">
        <v>150</v>
      </c>
      <c r="AS39" s="17"/>
      <c r="AT39" s="45"/>
      <c r="AU39" s="45"/>
      <c r="AV39" s="24"/>
      <c r="AW39" s="24"/>
      <c r="AX39" s="24"/>
      <c r="AY39" s="24"/>
      <c r="AZ39" s="24"/>
      <c r="BA39" s="24"/>
      <c r="BB39" s="24"/>
      <c r="BC39" s="24"/>
      <c r="BD39" s="24"/>
      <c r="BE39" s="24"/>
      <c r="BF39" s="24"/>
      <c r="BG39" s="24"/>
      <c r="BH39" s="24"/>
      <c r="BI39" s="24"/>
      <c r="BJ39" s="24"/>
      <c r="BK39" s="24"/>
      <c r="BL39" s="24"/>
      <c r="BM39" s="24"/>
      <c r="BN39" s="24"/>
      <c r="BO39" s="24"/>
      <c r="BP39" s="24"/>
      <c r="BS39" s="24"/>
      <c r="BT39" s="24"/>
      <c r="BU39" s="24"/>
      <c r="BV39" s="24"/>
      <c r="BW39" s="24"/>
      <c r="BX39" s="24"/>
    </row>
    <row r="40" spans="2:76" ht="4.95" customHeight="1" x14ac:dyDescent="0.3">
      <c r="B40" s="17"/>
      <c r="T40" s="17"/>
      <c r="U40" s="6"/>
      <c r="AO40" s="4"/>
      <c r="AP40" s="17"/>
      <c r="AQ40" s="17"/>
      <c r="AS40" s="17"/>
      <c r="AT40" s="17"/>
      <c r="AU40" s="17"/>
      <c r="AV40" s="13"/>
      <c r="AW40" s="13"/>
      <c r="AX40" s="13"/>
      <c r="AY40" s="13"/>
      <c r="AZ40" s="13"/>
      <c r="BA40" s="13"/>
      <c r="BB40" s="13"/>
      <c r="BC40" s="13"/>
      <c r="BD40" s="13"/>
      <c r="BE40" s="13"/>
      <c r="BF40" s="13"/>
      <c r="BG40" s="13"/>
      <c r="BH40" s="13"/>
      <c r="BI40" s="13"/>
      <c r="BJ40" s="13"/>
      <c r="BK40" s="13"/>
      <c r="BL40" s="13"/>
      <c r="BM40" s="13"/>
      <c r="BN40" s="13"/>
      <c r="BO40" s="13"/>
      <c r="BP40" s="13"/>
      <c r="BS40" s="13"/>
      <c r="BT40" s="13"/>
      <c r="BU40" s="13"/>
      <c r="BV40" s="13"/>
      <c r="BW40" s="13"/>
      <c r="BX40" s="13"/>
    </row>
    <row r="41" spans="2:76" ht="15" customHeight="1" x14ac:dyDescent="0.3">
      <c r="B41" s="17"/>
      <c r="C41" s="6" t="s">
        <v>34</v>
      </c>
      <c r="D41" s="4" t="s">
        <v>374</v>
      </c>
      <c r="N41" s="27"/>
      <c r="P41" s="27"/>
      <c r="T41" s="17"/>
      <c r="U41" s="6" t="s">
        <v>38</v>
      </c>
      <c r="V41" s="4" t="s">
        <v>379</v>
      </c>
      <c r="AG41" s="27"/>
      <c r="AI41" s="27"/>
      <c r="AL41" s="52">
        <f>IF(AND(ISBLANK(N41),ISBLANK(P41)),1,2)</f>
        <v>1</v>
      </c>
      <c r="AM41" s="52">
        <f>IF(AND(ISBLANK(AG41),ISBLANK(AI41)),1,2)</f>
        <v>1</v>
      </c>
      <c r="AN41" s="52">
        <f>IF(ISBLANK(AG41),1,2)</f>
        <v>1</v>
      </c>
      <c r="AO41" s="4"/>
      <c r="AP41" s="17"/>
      <c r="AQ41" s="45" t="s">
        <v>42</v>
      </c>
      <c r="AR41" s="4" t="s">
        <v>151</v>
      </c>
      <c r="AS41" s="17"/>
      <c r="AT41" s="17"/>
      <c r="AU41" s="17"/>
      <c r="AV41" s="13"/>
      <c r="AW41" s="13"/>
      <c r="AX41" s="13"/>
      <c r="AY41" s="13"/>
      <c r="AZ41" s="13"/>
      <c r="BA41" s="13"/>
      <c r="BB41" s="13"/>
      <c r="BC41" s="13"/>
      <c r="BD41" s="13"/>
      <c r="BE41" s="13"/>
      <c r="BF41" s="13"/>
      <c r="BG41" s="13"/>
      <c r="BH41" s="13"/>
      <c r="BI41" s="13"/>
      <c r="BJ41" s="13"/>
      <c r="BK41" s="13"/>
      <c r="BL41" s="13"/>
      <c r="BM41" s="13"/>
      <c r="BN41" s="13"/>
      <c r="BO41" s="13"/>
      <c r="BP41" s="13"/>
      <c r="BS41" s="13"/>
      <c r="BT41" s="13"/>
      <c r="BU41" s="13"/>
      <c r="BV41" s="13"/>
      <c r="BW41" s="13"/>
      <c r="BX41" s="13"/>
    </row>
    <row r="42" spans="2:76" ht="4.95" customHeight="1" x14ac:dyDescent="0.3">
      <c r="B42" s="17"/>
      <c r="T42" s="17"/>
      <c r="U42" s="6"/>
      <c r="AO42" s="4"/>
      <c r="AP42" s="17"/>
      <c r="AQ42" s="17"/>
      <c r="AS42" s="17"/>
      <c r="AT42" s="17"/>
      <c r="AU42" s="17"/>
      <c r="AV42" s="13"/>
      <c r="AW42" s="13"/>
      <c r="AX42" s="13"/>
      <c r="AY42" s="13"/>
      <c r="AZ42" s="13"/>
      <c r="BA42" s="13"/>
      <c r="BB42" s="13"/>
      <c r="BC42" s="13"/>
      <c r="BD42" s="13"/>
      <c r="BE42" s="13"/>
      <c r="BF42" s="13"/>
      <c r="BG42" s="13"/>
      <c r="BH42" s="13"/>
      <c r="BI42" s="13"/>
      <c r="BJ42" s="13"/>
      <c r="BK42" s="13"/>
      <c r="BL42" s="13"/>
      <c r="BM42" s="13"/>
      <c r="BN42" s="13"/>
      <c r="BO42" s="13"/>
      <c r="BP42" s="13"/>
      <c r="BS42" s="13"/>
      <c r="BT42" s="13"/>
      <c r="BU42" s="13"/>
      <c r="BV42" s="13"/>
      <c r="BW42" s="13"/>
      <c r="BX42" s="13"/>
    </row>
    <row r="43" spans="2:76" ht="14.55" customHeight="1" x14ac:dyDescent="0.3">
      <c r="B43" s="17"/>
      <c r="C43" s="6" t="s">
        <v>35</v>
      </c>
      <c r="D43" s="4" t="s">
        <v>379</v>
      </c>
      <c r="N43" s="27"/>
      <c r="P43" s="27"/>
      <c r="T43" s="17"/>
      <c r="U43" s="6" t="s">
        <v>41</v>
      </c>
      <c r="V43" s="4" t="s">
        <v>184</v>
      </c>
      <c r="AL43" s="52">
        <f>IF(AND(ISBLANK(N43),ISBLANK(P43)),1,2)</f>
        <v>1</v>
      </c>
      <c r="AO43" s="4"/>
      <c r="AP43" s="17"/>
      <c r="AQ43" s="45" t="s">
        <v>42</v>
      </c>
      <c r="AR43" s="4" t="s">
        <v>152</v>
      </c>
      <c r="AS43" s="17"/>
      <c r="AT43" s="10"/>
      <c r="AU43" s="10"/>
      <c r="AW43" s="24"/>
      <c r="AX43" s="24"/>
      <c r="AY43" s="24"/>
      <c r="AZ43" s="24"/>
      <c r="BA43" s="24"/>
      <c r="BB43" s="24"/>
      <c r="BC43" s="24"/>
      <c r="BD43" s="24"/>
      <c r="BE43" s="24"/>
      <c r="BF43" s="24"/>
      <c r="BG43" s="24"/>
      <c r="BH43" s="24"/>
      <c r="BI43" s="24"/>
      <c r="BJ43" s="24"/>
      <c r="BK43" s="24"/>
      <c r="BL43" s="24"/>
      <c r="BM43" s="24"/>
      <c r="BN43" s="24"/>
      <c r="BO43" s="24"/>
      <c r="BP43" s="24"/>
      <c r="BS43" s="24"/>
      <c r="BT43" s="24"/>
      <c r="BU43" s="24"/>
      <c r="BV43" s="24"/>
      <c r="BW43" s="24"/>
      <c r="BX43" s="24"/>
    </row>
    <row r="44" spans="2:76" ht="4.95" customHeight="1" x14ac:dyDescent="0.3">
      <c r="B44" s="17"/>
      <c r="C44" s="6"/>
      <c r="T44" s="17"/>
      <c r="AO44" s="4"/>
      <c r="AP44" s="17"/>
      <c r="AW44" s="13"/>
      <c r="AX44" s="13"/>
      <c r="AY44" s="13"/>
      <c r="AZ44" s="13"/>
      <c r="BA44" s="13"/>
      <c r="BB44" s="13"/>
      <c r="BC44" s="13"/>
      <c r="BD44" s="13"/>
      <c r="BE44" s="13"/>
      <c r="BF44" s="13"/>
      <c r="BG44" s="13"/>
      <c r="BH44" s="13"/>
      <c r="BI44" s="13"/>
      <c r="BJ44" s="13"/>
      <c r="BK44" s="13"/>
      <c r="BL44" s="13"/>
      <c r="BM44" s="13"/>
      <c r="BN44" s="13"/>
      <c r="BO44" s="13"/>
      <c r="BP44" s="13"/>
      <c r="BS44" s="13"/>
      <c r="BT44" s="13"/>
      <c r="BU44" s="13"/>
      <c r="BV44" s="13"/>
      <c r="BW44" s="13"/>
      <c r="BX44" s="13"/>
    </row>
    <row r="45" spans="2:76" ht="14.55" customHeight="1" x14ac:dyDescent="0.3">
      <c r="B45" s="54"/>
      <c r="C45" s="50"/>
      <c r="L45" s="77"/>
      <c r="T45" s="17"/>
      <c r="V45" s="111"/>
      <c r="W45" s="111"/>
      <c r="X45" s="111"/>
      <c r="Y45" s="111"/>
      <c r="Z45" s="111"/>
      <c r="AA45" s="111"/>
      <c r="AB45" s="111"/>
      <c r="AC45" s="111"/>
      <c r="AD45" s="111"/>
      <c r="AE45" s="111"/>
      <c r="AF45" s="111"/>
      <c r="AG45" s="111"/>
      <c r="AH45" s="111"/>
      <c r="AI45" s="111"/>
      <c r="AJ45" s="111"/>
      <c r="AO45" s="4"/>
      <c r="AP45" s="17"/>
      <c r="AQ45" s="6"/>
      <c r="AR45" s="10"/>
      <c r="AW45" s="24"/>
      <c r="AX45" s="24"/>
      <c r="AY45" s="24"/>
      <c r="AZ45" s="24"/>
      <c r="BA45" s="24"/>
      <c r="BB45" s="24"/>
      <c r="BC45" s="24"/>
      <c r="BD45" s="24"/>
      <c r="BE45" s="24"/>
      <c r="BF45" s="24"/>
      <c r="BG45" s="24"/>
      <c r="BH45" s="24"/>
      <c r="BI45" s="24"/>
      <c r="BJ45" s="24"/>
      <c r="BK45" s="24"/>
      <c r="BL45" s="24"/>
      <c r="BM45" s="24"/>
      <c r="BN45" s="24"/>
      <c r="BO45" s="24"/>
      <c r="BP45" s="24"/>
      <c r="BS45" s="24"/>
      <c r="BT45" s="24"/>
      <c r="BU45" s="24"/>
      <c r="BV45" s="24"/>
      <c r="BW45" s="24"/>
      <c r="BX45" s="24"/>
    </row>
    <row r="46" spans="2:76" ht="15" customHeight="1" x14ac:dyDescent="0.3">
      <c r="B46" s="17"/>
      <c r="C46" s="6"/>
      <c r="T46" s="17"/>
      <c r="AO46" s="4"/>
      <c r="AP46" s="17"/>
      <c r="AQ46" s="6"/>
      <c r="AR46" s="10"/>
      <c r="AW46" s="13"/>
      <c r="AX46" s="13"/>
      <c r="AY46" s="13"/>
      <c r="AZ46" s="13"/>
      <c r="BA46" s="13"/>
      <c r="BB46" s="13"/>
      <c r="BC46" s="13"/>
      <c r="BD46" s="13"/>
      <c r="BE46" s="13"/>
      <c r="BF46" s="13"/>
      <c r="BG46" s="13"/>
      <c r="BH46" s="13"/>
      <c r="BI46" s="13"/>
      <c r="BJ46" s="13"/>
      <c r="BK46" s="13"/>
      <c r="BL46" s="13"/>
      <c r="BM46" s="13"/>
      <c r="BN46" s="13"/>
      <c r="BO46" s="13"/>
      <c r="BP46" s="13"/>
      <c r="BS46" s="13"/>
      <c r="BT46" s="13"/>
      <c r="BU46" s="13"/>
      <c r="BV46" s="13"/>
      <c r="BW46" s="13"/>
      <c r="BX46" s="13"/>
    </row>
    <row r="47" spans="2:76" ht="15" customHeight="1" x14ac:dyDescent="0.3">
      <c r="B47" s="1" t="s">
        <v>87</v>
      </c>
      <c r="C47" s="6"/>
      <c r="N47" s="77"/>
      <c r="P47" s="77"/>
      <c r="T47" s="17"/>
      <c r="AO47" s="4"/>
      <c r="AP47" s="17"/>
      <c r="AQ47" s="6"/>
      <c r="AR47" s="10"/>
      <c r="AW47" s="24"/>
      <c r="AX47" s="24"/>
      <c r="AY47" s="24"/>
      <c r="AZ47" s="24"/>
      <c r="BA47" s="24"/>
      <c r="BB47" s="24"/>
      <c r="BC47" s="24"/>
      <c r="BD47" s="24"/>
      <c r="BE47" s="24"/>
      <c r="BF47" s="24"/>
      <c r="BG47" s="24"/>
      <c r="BH47" s="24"/>
      <c r="BI47" s="24"/>
      <c r="BJ47" s="24"/>
      <c r="BK47" s="24"/>
      <c r="BL47" s="24"/>
      <c r="BM47" s="24"/>
      <c r="BN47" s="24"/>
      <c r="BO47" s="24"/>
      <c r="BP47" s="24"/>
      <c r="BS47" s="24"/>
      <c r="BT47" s="24"/>
      <c r="BU47" s="24"/>
      <c r="BV47" s="24"/>
      <c r="BW47" s="24"/>
      <c r="BX47" s="24"/>
    </row>
    <row r="48" spans="2:76" ht="4.95" customHeight="1" x14ac:dyDescent="0.3">
      <c r="B48" s="17"/>
      <c r="C48" s="6"/>
      <c r="T48" s="17"/>
      <c r="U48" s="6"/>
      <c r="AO48" s="4"/>
      <c r="AP48" s="17"/>
      <c r="AW48" s="13"/>
      <c r="AX48" s="13"/>
      <c r="AY48" s="13"/>
      <c r="AZ48" s="13"/>
      <c r="BA48" s="13"/>
      <c r="BB48" s="13"/>
      <c r="BC48" s="13"/>
      <c r="BD48" s="13"/>
      <c r="BE48" s="13"/>
      <c r="BF48" s="13"/>
      <c r="BG48" s="13"/>
      <c r="BH48" s="13"/>
      <c r="BI48" s="13"/>
      <c r="BJ48" s="13"/>
      <c r="BK48" s="13"/>
      <c r="BL48" s="13"/>
      <c r="BM48" s="13"/>
      <c r="BN48" s="13"/>
      <c r="BO48" s="13"/>
      <c r="BP48" s="13"/>
      <c r="BS48" s="13"/>
      <c r="BT48" s="13"/>
      <c r="BU48" s="13"/>
      <c r="BV48" s="13"/>
      <c r="BW48" s="13"/>
      <c r="BX48" s="13"/>
    </row>
    <row r="49" spans="2:76" ht="15" customHeight="1" x14ac:dyDescent="0.3">
      <c r="B49" s="17"/>
      <c r="C49" s="27"/>
      <c r="D49" s="4" t="s">
        <v>88</v>
      </c>
      <c r="R49" s="27"/>
      <c r="S49" s="4" t="s">
        <v>185</v>
      </c>
      <c r="AL49" s="52">
        <f>IF(AND(ISBLANK(C49),ISBLANK(R49)),1,2)</f>
        <v>1</v>
      </c>
      <c r="AO49" s="4"/>
      <c r="AP49" s="17"/>
      <c r="AQ49" s="6"/>
      <c r="AR49" s="10"/>
      <c r="AW49" s="24"/>
      <c r="AX49" s="24"/>
      <c r="AY49" s="24"/>
      <c r="AZ49" s="24"/>
      <c r="BA49" s="24"/>
      <c r="BB49" s="24"/>
      <c r="BC49" s="24"/>
      <c r="BD49" s="24"/>
      <c r="BE49" s="24"/>
      <c r="BF49" s="24"/>
      <c r="BG49" s="24"/>
      <c r="BH49" s="24"/>
      <c r="BI49" s="24"/>
      <c r="BJ49" s="24"/>
      <c r="BK49" s="24"/>
      <c r="BL49" s="24"/>
      <c r="BM49" s="24"/>
      <c r="BN49" s="24"/>
      <c r="BO49" s="24"/>
      <c r="BP49" s="24"/>
      <c r="BS49" s="24"/>
      <c r="BT49" s="24"/>
      <c r="BU49" s="24"/>
      <c r="BV49" s="24"/>
      <c r="BW49" s="24"/>
      <c r="BX49" s="24"/>
    </row>
    <row r="50" spans="2:76" ht="15" customHeight="1" x14ac:dyDescent="0.3">
      <c r="B50" s="17"/>
      <c r="C50" s="6"/>
      <c r="T50" s="17"/>
      <c r="U50" s="6"/>
      <c r="AO50" s="4"/>
      <c r="AP50" s="17"/>
      <c r="AW50" s="13"/>
      <c r="AX50" s="13"/>
      <c r="AY50" s="13"/>
      <c r="AZ50" s="13"/>
      <c r="BA50" s="13"/>
      <c r="BB50" s="13"/>
      <c r="BC50" s="13"/>
      <c r="BD50" s="13"/>
      <c r="BE50" s="13"/>
      <c r="BF50" s="13"/>
      <c r="BG50" s="13"/>
      <c r="BH50" s="13"/>
      <c r="BI50" s="13"/>
      <c r="BJ50" s="13"/>
      <c r="BK50" s="13"/>
      <c r="BL50" s="13"/>
      <c r="BM50" s="13"/>
      <c r="BN50" s="13"/>
      <c r="BO50" s="13"/>
      <c r="BP50" s="13"/>
      <c r="BS50" s="13"/>
      <c r="BT50" s="13"/>
      <c r="BU50" s="13"/>
      <c r="BV50" s="13"/>
      <c r="BW50" s="13"/>
      <c r="BX50" s="13"/>
    </row>
    <row r="51" spans="2:76" ht="15" customHeight="1" x14ac:dyDescent="0.3">
      <c r="B51" s="1" t="s">
        <v>89</v>
      </c>
      <c r="O51" s="55" t="s">
        <v>194</v>
      </c>
      <c r="P51" s="27"/>
      <c r="Q51" s="4" t="s">
        <v>186</v>
      </c>
      <c r="T51" s="27"/>
      <c r="U51" s="4" t="s">
        <v>187</v>
      </c>
      <c r="Y51" s="27"/>
      <c r="Z51" s="4" t="s">
        <v>195</v>
      </c>
      <c r="AL51" s="52">
        <f>IF(AND(ISBLANK(P51),ISBLANK(T51),ISBLANK(Y51)),1,2)</f>
        <v>1</v>
      </c>
      <c r="AO51" s="4"/>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row>
    <row r="52" spans="2:76" ht="4.95" customHeight="1" x14ac:dyDescent="0.3">
      <c r="B52" s="1"/>
      <c r="AO52" s="4"/>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row>
    <row r="53" spans="2:76" ht="15" customHeight="1" x14ac:dyDescent="0.3">
      <c r="B53" s="54">
        <f>B17</f>
        <v>1</v>
      </c>
      <c r="C53" s="50" t="str">
        <f>C17</f>
        <v>Permeable Pavement</v>
      </c>
      <c r="J53" s="58" t="str">
        <f>IF(ISBLANK(N23),"","X")</f>
        <v/>
      </c>
      <c r="K53" s="4" t="s">
        <v>323</v>
      </c>
      <c r="O53" s="54">
        <f>T17</f>
        <v>5</v>
      </c>
      <c r="P53" s="50" t="str">
        <f>U17</f>
        <v>Perimeter Area</v>
      </c>
      <c r="T53" s="17"/>
      <c r="AB53" s="17"/>
      <c r="AO53" s="4"/>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row>
    <row r="54" spans="2:76" ht="4.95" customHeight="1" x14ac:dyDescent="0.3">
      <c r="T54" s="17"/>
      <c r="AB54" s="17"/>
      <c r="AO54" s="4"/>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row>
    <row r="55" spans="2:76" ht="14.55" customHeight="1" x14ac:dyDescent="0.3">
      <c r="J55" s="58" t="str">
        <f>IF(ISBLANK(N25),"","X")</f>
        <v/>
      </c>
      <c r="K55" s="4" t="s">
        <v>93</v>
      </c>
      <c r="P55" s="58" t="str">
        <f>IF(ISBLANK($AG19),"","X")</f>
        <v/>
      </c>
      <c r="Q55" s="4" t="s">
        <v>145</v>
      </c>
      <c r="T55" s="17"/>
      <c r="AB55" s="17"/>
      <c r="AO55" s="4"/>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row>
    <row r="56" spans="2:76" ht="4.95" customHeight="1" x14ac:dyDescent="0.3">
      <c r="T56" s="17"/>
      <c r="AB56" s="17"/>
      <c r="AO56" s="4"/>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row>
    <row r="57" spans="2:76" ht="14.55" customHeight="1" x14ac:dyDescent="0.3">
      <c r="B57" s="54">
        <f>B27</f>
        <v>2</v>
      </c>
      <c r="C57" s="50" t="str">
        <f>C27</f>
        <v>Underdrain Pipe(s)</v>
      </c>
      <c r="J57" s="58" t="str">
        <f>IF(ISBLANK(N31),"","X")</f>
        <v/>
      </c>
      <c r="K57" s="4" t="s">
        <v>93</v>
      </c>
      <c r="P57" s="58" t="str">
        <f>IF(ISBLANK($AG21),"","X")</f>
        <v/>
      </c>
      <c r="Q57" s="4" t="s">
        <v>189</v>
      </c>
      <c r="Y57" s="119"/>
      <c r="Z57" s="119"/>
      <c r="AA57" s="119"/>
      <c r="AB57" s="119"/>
      <c r="AC57" s="4" t="s">
        <v>95</v>
      </c>
      <c r="AL57" s="52">
        <f>IF(P57="X",2,1)</f>
        <v>1</v>
      </c>
      <c r="AO57" s="4"/>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row>
    <row r="58" spans="2:76" ht="4.95" customHeight="1" x14ac:dyDescent="0.3">
      <c r="AO58" s="4"/>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row>
    <row r="59" spans="2:76" ht="15" customHeight="1" x14ac:dyDescent="0.3">
      <c r="B59" s="54">
        <f>B33</f>
        <v>3</v>
      </c>
      <c r="C59" s="50" t="str">
        <f>C33</f>
        <v>Observation Well(s)</v>
      </c>
      <c r="J59" s="58" t="str">
        <f>IF(ISBLANK(N37),"","X")</f>
        <v/>
      </c>
      <c r="K59" s="4" t="s">
        <v>93</v>
      </c>
      <c r="P59" s="58" t="str">
        <f>IF(ISBLANK(AG23),"","X")</f>
        <v/>
      </c>
      <c r="Q59" s="4" t="s">
        <v>190</v>
      </c>
      <c r="Y59" s="119"/>
      <c r="Z59" s="119"/>
      <c r="AA59" s="119"/>
      <c r="AB59" s="119"/>
      <c r="AC59" s="4" t="s">
        <v>96</v>
      </c>
      <c r="AL59" s="52">
        <f>IF(P59="X",2,1)</f>
        <v>1</v>
      </c>
      <c r="AO59" s="4"/>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row>
    <row r="60" spans="2:76" ht="4.95" customHeight="1" x14ac:dyDescent="0.3">
      <c r="AO60" s="4"/>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row>
    <row r="61" spans="2:76" ht="14.55" customHeight="1" x14ac:dyDescent="0.3">
      <c r="B61" s="54">
        <f>B39</f>
        <v>4</v>
      </c>
      <c r="C61" s="50" t="str">
        <f>C39</f>
        <v>Overflow Structure</v>
      </c>
      <c r="J61" s="58" t="str">
        <f>IF(ISBLANK(N43),"","X")</f>
        <v/>
      </c>
      <c r="K61" s="4" t="s">
        <v>93</v>
      </c>
      <c r="P61" s="58" t="str">
        <f>IF(ISBLANK($AG25),"","X")</f>
        <v/>
      </c>
      <c r="Q61" s="4" t="s">
        <v>191</v>
      </c>
      <c r="AO61" s="4"/>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row>
    <row r="62" spans="2:76" ht="4.95" customHeight="1" x14ac:dyDescent="0.3">
      <c r="AO62" s="4"/>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row>
    <row r="63" spans="2:76" ht="15" customHeight="1" x14ac:dyDescent="0.3">
      <c r="AO63" s="4"/>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row>
    <row r="64" spans="2:76" ht="15" customHeight="1" x14ac:dyDescent="0.3">
      <c r="B64" s="131">
        <f>Tables!$F$13</f>
        <v>45931</v>
      </c>
      <c r="C64" s="131"/>
      <c r="D64" s="131"/>
      <c r="E64" s="131"/>
      <c r="F64" s="131"/>
      <c r="G64" s="131"/>
      <c r="H64" s="131"/>
      <c r="R64" s="129" t="s">
        <v>108</v>
      </c>
      <c r="S64" s="129"/>
      <c r="T64" s="129"/>
      <c r="U64" s="129"/>
      <c r="AO64" s="4"/>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row>
    <row r="65" spans="3:76" ht="15" customHeight="1" x14ac:dyDescent="0.3">
      <c r="D65" s="2" t="s">
        <v>53</v>
      </c>
      <c r="E65" s="130">
        <f>$E$7</f>
        <v>0</v>
      </c>
      <c r="F65" s="130"/>
      <c r="G65" s="130"/>
      <c r="H65" s="130"/>
      <c r="I65" s="130"/>
      <c r="J65" s="130"/>
      <c r="K65" s="130"/>
      <c r="L65" s="130"/>
      <c r="M65" s="130"/>
      <c r="N65" s="130"/>
      <c r="O65" s="130"/>
      <c r="P65" s="130"/>
      <c r="Q65" s="130"/>
      <c r="R65" s="130"/>
      <c r="S65" s="130"/>
      <c r="T65" s="130"/>
      <c r="U65" s="130"/>
      <c r="V65" s="130"/>
      <c r="W65" s="130"/>
      <c r="X65" s="130"/>
      <c r="Y65" s="130"/>
      <c r="AD65" s="2" t="s">
        <v>72</v>
      </c>
      <c r="AE65" s="139">
        <f>$AE$7</f>
        <v>0</v>
      </c>
      <c r="AF65" s="139"/>
      <c r="AG65" s="139"/>
      <c r="AH65" s="139"/>
      <c r="AI65" s="139"/>
      <c r="AJ65" s="139"/>
      <c r="AO65" s="4"/>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row>
    <row r="66" spans="3:76" ht="15" customHeight="1" x14ac:dyDescent="0.3">
      <c r="AD66" s="2" t="s">
        <v>73</v>
      </c>
      <c r="AE66" s="154">
        <f>$AE$8</f>
        <v>0</v>
      </c>
      <c r="AF66" s="154"/>
      <c r="AG66" s="154"/>
      <c r="AH66" s="154"/>
      <c r="AI66" s="154"/>
      <c r="AJ66" s="154"/>
      <c r="AO66" s="4"/>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row>
    <row r="67" spans="3:76" ht="15" customHeight="1" x14ac:dyDescent="0.3">
      <c r="C67" s="1" t="s">
        <v>462</v>
      </c>
      <c r="AO67" s="4"/>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row>
    <row r="68" spans="3:76" ht="14.55" customHeight="1" x14ac:dyDescent="0.3">
      <c r="O68" s="54">
        <f>T31</f>
        <v>6</v>
      </c>
      <c r="P68" s="50" t="str">
        <f>U31</f>
        <v>Outfall</v>
      </c>
      <c r="AO68" s="4"/>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row>
    <row r="69" spans="3:76" ht="4.95" customHeight="1" x14ac:dyDescent="0.3">
      <c r="AO69" s="4"/>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row>
    <row r="70" spans="3:76" ht="14.55" customHeight="1" x14ac:dyDescent="0.3">
      <c r="P70" s="58" t="str">
        <f>IF(ISBLANK($AG35),"","X")</f>
        <v/>
      </c>
      <c r="Q70" s="4" t="s">
        <v>189</v>
      </c>
      <c r="Y70" s="119"/>
      <c r="Z70" s="119"/>
      <c r="AA70" s="119"/>
      <c r="AB70" s="119"/>
      <c r="AC70" s="4" t="s">
        <v>95</v>
      </c>
      <c r="AL70" s="52">
        <f>IF(P70="X",2,1)</f>
        <v>1</v>
      </c>
      <c r="AO70" s="4"/>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row>
    <row r="71" spans="3:76" ht="4.95" customHeight="1" x14ac:dyDescent="0.3">
      <c r="P71" s="6"/>
      <c r="AO71" s="4"/>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row>
    <row r="72" spans="3:76" ht="14.55" customHeight="1" x14ac:dyDescent="0.3">
      <c r="P72" s="58" t="str">
        <f>IF(ISBLANK($AG37),"","X")</f>
        <v/>
      </c>
      <c r="Q72" s="4" t="s">
        <v>190</v>
      </c>
      <c r="Y72" s="119"/>
      <c r="Z72" s="119"/>
      <c r="AA72" s="119"/>
      <c r="AB72" s="119"/>
      <c r="AC72" s="4" t="s">
        <v>96</v>
      </c>
      <c r="AL72" s="52">
        <f>IF(P72="X",2,1)</f>
        <v>1</v>
      </c>
      <c r="AO72" s="4"/>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row>
    <row r="73" spans="3:76" ht="4.95" customHeight="1" x14ac:dyDescent="0.3">
      <c r="P73" s="6"/>
      <c r="AO73" s="4"/>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row>
    <row r="74" spans="3:76" ht="14.55" customHeight="1" x14ac:dyDescent="0.3">
      <c r="P74" s="58" t="str">
        <f>IF(ISBLANK($AG41),"","X")</f>
        <v/>
      </c>
      <c r="Q74" s="4" t="s">
        <v>93</v>
      </c>
      <c r="AO74" s="4"/>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row>
    <row r="75" spans="3:76" ht="4.95" customHeight="1" x14ac:dyDescent="0.3">
      <c r="P75" s="6"/>
      <c r="AO75" s="4"/>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row>
    <row r="76" spans="3:76" ht="14.55" customHeight="1" x14ac:dyDescent="0.3">
      <c r="I76" s="55" t="s">
        <v>377</v>
      </c>
      <c r="J76" s="145"/>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7"/>
      <c r="AO76" s="4"/>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row>
    <row r="77" spans="3:76" ht="14.55" customHeight="1" x14ac:dyDescent="0.3">
      <c r="I77" s="55" t="s">
        <v>378</v>
      </c>
      <c r="J77" s="148"/>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50"/>
      <c r="AO77" s="4"/>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row>
    <row r="78" spans="3:76" ht="14.55" customHeight="1" x14ac:dyDescent="0.3">
      <c r="J78" s="151"/>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3"/>
      <c r="AO78" s="4"/>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row>
    <row r="79" spans="3:76" ht="15" customHeight="1" x14ac:dyDescent="0.3">
      <c r="H79" s="19"/>
      <c r="I79" s="55" t="s">
        <v>196</v>
      </c>
      <c r="J79" s="120"/>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2"/>
      <c r="AO79" s="4"/>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row>
    <row r="80" spans="3:76" ht="15" customHeight="1" x14ac:dyDescent="0.3">
      <c r="G80" s="55"/>
      <c r="H80" s="19"/>
      <c r="I80" s="19"/>
      <c r="J80" s="123"/>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5"/>
      <c r="AO80" s="4"/>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row>
    <row r="81" spans="2:76" ht="15" customHeight="1" x14ac:dyDescent="0.3">
      <c r="H81" s="19"/>
      <c r="I81" s="19"/>
      <c r="J81" s="126"/>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8"/>
      <c r="AO81" s="4"/>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row>
    <row r="82" spans="2:76" ht="4.95" customHeight="1" x14ac:dyDescent="0.3">
      <c r="AO82" s="4"/>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row>
    <row r="83" spans="2:76" ht="15" customHeight="1" x14ac:dyDescent="0.3">
      <c r="B83" s="1" t="s">
        <v>36</v>
      </c>
      <c r="AO83" s="4"/>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row>
    <row r="84" spans="2:76" ht="4.95" customHeight="1" x14ac:dyDescent="0.3">
      <c r="AO84" s="4"/>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row>
    <row r="85" spans="2:76" ht="15" customHeight="1" x14ac:dyDescent="0.3">
      <c r="D85" s="4" t="s">
        <v>80</v>
      </c>
      <c r="F85" s="4" t="s">
        <v>61</v>
      </c>
      <c r="W85" s="129" t="s">
        <v>198</v>
      </c>
      <c r="X85" s="129"/>
      <c r="Y85" s="129"/>
      <c r="Z85" s="129"/>
      <c r="AB85" s="129" t="s">
        <v>197</v>
      </c>
      <c r="AC85" s="129"/>
      <c r="AD85" s="129"/>
      <c r="AE85" s="129"/>
      <c r="AF85" s="129"/>
      <c r="AG85" s="129"/>
      <c r="AH85" s="129"/>
      <c r="AO85" s="4"/>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row>
    <row r="86" spans="2:76" ht="4.95" customHeight="1" x14ac:dyDescent="0.3">
      <c r="AO86" s="4"/>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row>
    <row r="87" spans="2:76" ht="15" customHeight="1" x14ac:dyDescent="0.3">
      <c r="D87" s="27"/>
      <c r="F87" s="27"/>
      <c r="H87" s="4" t="s">
        <v>229</v>
      </c>
      <c r="AL87" s="52">
        <f>IF(AND(ISBLANK(D87),ISBLANK(F87)),1,2)</f>
        <v>1</v>
      </c>
      <c r="AM87" s="52">
        <f>IF(ISBLANK(F87),1,2)</f>
        <v>1</v>
      </c>
      <c r="AN87" s="52">
        <f>IF(ISBLANK(D87),1,2)</f>
        <v>1</v>
      </c>
      <c r="AO87" s="4"/>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row>
    <row r="88" spans="2:76" ht="4.95" customHeight="1" x14ac:dyDescent="0.3">
      <c r="AO88" s="4"/>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row>
    <row r="89" spans="2:76" ht="15" customHeight="1" x14ac:dyDescent="0.3">
      <c r="D89" s="27"/>
      <c r="F89" s="27"/>
      <c r="H89" s="4" t="s">
        <v>380</v>
      </c>
      <c r="X89" s="113"/>
      <c r="Y89" s="113"/>
      <c r="AB89" s="118"/>
      <c r="AC89" s="118"/>
      <c r="AD89" s="118"/>
      <c r="AE89" s="118"/>
      <c r="AF89" s="118"/>
      <c r="AG89" s="118"/>
      <c r="AH89" s="118"/>
      <c r="AL89" s="52">
        <f>IF(AND(ISBLANK(D89),ISBLANK(F89)),1,2)</f>
        <v>1</v>
      </c>
      <c r="AM89" s="52">
        <f>IF(ISBLANK(F89),1,2)</f>
        <v>1</v>
      </c>
      <c r="AN89" s="52">
        <f>IF(ISBLANK(D89),1,2)</f>
        <v>1</v>
      </c>
      <c r="AO89" s="4"/>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row>
    <row r="90" spans="2:76" ht="4.95" customHeight="1" x14ac:dyDescent="0.3">
      <c r="AO90" s="4"/>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row>
    <row r="91" spans="2:76" ht="15" customHeight="1" x14ac:dyDescent="0.3">
      <c r="D91" s="27"/>
      <c r="F91" s="27"/>
      <c r="H91" s="4" t="s">
        <v>381</v>
      </c>
      <c r="X91" s="113"/>
      <c r="Y91" s="113"/>
      <c r="AB91" s="118"/>
      <c r="AC91" s="118"/>
      <c r="AD91" s="118"/>
      <c r="AE91" s="118"/>
      <c r="AF91" s="118"/>
      <c r="AG91" s="118"/>
      <c r="AH91" s="118"/>
      <c r="AL91" s="52">
        <f>IF(AND(ISBLANK(D91),ISBLANK(F91)),1,2)</f>
        <v>1</v>
      </c>
      <c r="AM91" s="52">
        <f>IF(ISBLANK(F91),1,2)</f>
        <v>1</v>
      </c>
      <c r="AN91" s="52">
        <f>IF(ISBLANK(D91),1,2)</f>
        <v>1</v>
      </c>
      <c r="AO91" s="4"/>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row>
    <row r="92" spans="2:76" ht="4.95" customHeight="1" x14ac:dyDescent="0.3">
      <c r="AO92" s="4"/>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row>
    <row r="93" spans="2:76" ht="15" customHeight="1" x14ac:dyDescent="0.3">
      <c r="D93" s="27"/>
      <c r="F93" s="27"/>
      <c r="H93" s="4" t="s">
        <v>382</v>
      </c>
      <c r="X93" s="113"/>
      <c r="Y93" s="113"/>
      <c r="AB93" s="118"/>
      <c r="AC93" s="118"/>
      <c r="AD93" s="118"/>
      <c r="AE93" s="118"/>
      <c r="AF93" s="118"/>
      <c r="AG93" s="118"/>
      <c r="AH93" s="118"/>
      <c r="AL93" s="52">
        <f>IF(AND(ISBLANK(D93),ISBLANK(F93)),1,2)</f>
        <v>1</v>
      </c>
      <c r="AM93" s="52">
        <f>IF(ISBLANK(F93),1,2)</f>
        <v>1</v>
      </c>
      <c r="AN93" s="52">
        <f>IF(ISBLANK(D93),1,2)</f>
        <v>1</v>
      </c>
      <c r="AO93" s="4"/>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row>
    <row r="94" spans="2:76" ht="4.95" customHeight="1" x14ac:dyDescent="0.3">
      <c r="D94" s="3"/>
      <c r="E94" s="3"/>
      <c r="F94" s="2"/>
      <c r="G94" s="2"/>
      <c r="J94" s="3"/>
      <c r="K94" s="7"/>
      <c r="L94" s="7"/>
      <c r="M94" s="7"/>
      <c r="N94" s="7"/>
      <c r="O94" s="7"/>
      <c r="P94" s="7"/>
      <c r="X94" s="7"/>
      <c r="Y94" s="7"/>
      <c r="Z94" s="7"/>
      <c r="AA94" s="7"/>
      <c r="AB94" s="7"/>
      <c r="AC94" s="7"/>
      <c r="AD94" s="7"/>
      <c r="AE94" s="7"/>
      <c r="AF94" s="7"/>
      <c r="AG94" s="7"/>
      <c r="AH94" s="7"/>
      <c r="AI94" s="7"/>
      <c r="AJ94" s="7"/>
      <c r="AK94" s="7"/>
      <c r="AL94" s="15"/>
      <c r="AM94" s="15"/>
      <c r="AO94" s="4"/>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row>
    <row r="95" spans="2:76" ht="15" customHeight="1" x14ac:dyDescent="0.3">
      <c r="D95" s="27"/>
      <c r="F95" s="27"/>
      <c r="H95" s="4" t="s">
        <v>383</v>
      </c>
      <c r="X95" s="113"/>
      <c r="Y95" s="113"/>
      <c r="AB95" s="118"/>
      <c r="AC95" s="118"/>
      <c r="AD95" s="118"/>
      <c r="AE95" s="118"/>
      <c r="AF95" s="118"/>
      <c r="AG95" s="118"/>
      <c r="AH95" s="118"/>
      <c r="AL95" s="52">
        <f>IF(AND(ISBLANK(D95),ISBLANK(F95)),1,2)</f>
        <v>1</v>
      </c>
      <c r="AM95" s="52">
        <f>IF(ISBLANK(F95),1,2)</f>
        <v>1</v>
      </c>
      <c r="AN95" s="52">
        <f>IF(ISBLANK(D95),1,2)</f>
        <v>1</v>
      </c>
      <c r="AO95" s="4"/>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row>
    <row r="96" spans="2:76" ht="4.95" customHeight="1" x14ac:dyDescent="0.3">
      <c r="F96" s="3"/>
      <c r="G96" s="3"/>
      <c r="I96" s="3"/>
      <c r="J96" s="3"/>
      <c r="K96" s="2"/>
      <c r="L96" s="2"/>
      <c r="M96" s="2"/>
      <c r="N96" s="2"/>
      <c r="O96" s="3"/>
      <c r="P96" s="7"/>
      <c r="Q96" s="7"/>
      <c r="R96" s="7"/>
      <c r="S96" s="7"/>
      <c r="T96" s="7"/>
      <c r="U96" s="7"/>
      <c r="V96" s="7"/>
      <c r="W96" s="7"/>
      <c r="X96" s="7"/>
      <c r="Y96" s="7"/>
      <c r="Z96" s="7"/>
      <c r="AA96" s="7"/>
      <c r="AB96" s="7"/>
      <c r="AC96" s="7"/>
      <c r="AD96" s="7"/>
      <c r="AE96" s="7"/>
      <c r="AF96" s="7"/>
      <c r="AG96" s="7"/>
      <c r="AH96" s="7"/>
      <c r="AI96" s="7"/>
      <c r="AJ96" s="7"/>
      <c r="AK96" s="7"/>
      <c r="AL96" s="15"/>
      <c r="AM96" s="15"/>
      <c r="AO96" s="4"/>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row>
    <row r="97" spans="2:76" ht="15" customHeight="1" x14ac:dyDescent="0.3">
      <c r="D97" s="27"/>
      <c r="F97" s="27"/>
      <c r="G97" s="3"/>
      <c r="H97" s="4" t="s">
        <v>384</v>
      </c>
      <c r="I97" s="3"/>
      <c r="J97" s="3"/>
      <c r="K97" s="2"/>
      <c r="L97" s="2"/>
      <c r="M97" s="2"/>
      <c r="N97" s="2"/>
      <c r="O97" s="3"/>
      <c r="P97" s="7"/>
      <c r="Q97" s="7"/>
      <c r="R97" s="7"/>
      <c r="S97" s="7"/>
      <c r="T97" s="7"/>
      <c r="U97" s="7"/>
      <c r="V97" s="7"/>
      <c r="W97" s="7"/>
      <c r="X97" s="113"/>
      <c r="Y97" s="113"/>
      <c r="AB97" s="118"/>
      <c r="AC97" s="118"/>
      <c r="AD97" s="118"/>
      <c r="AE97" s="118"/>
      <c r="AF97" s="118"/>
      <c r="AG97" s="118"/>
      <c r="AH97" s="118"/>
      <c r="AI97" s="7"/>
      <c r="AJ97" s="7"/>
      <c r="AK97" s="7"/>
      <c r="AL97" s="52">
        <f>IF(AND(ISBLANK(D97),ISBLANK(F97)),1,2)</f>
        <v>1</v>
      </c>
      <c r="AM97" s="52">
        <f>IF(ISBLANK(F97),1,2)</f>
        <v>1</v>
      </c>
      <c r="AN97" s="52">
        <f>IF(ISBLANK(D97),1,2)</f>
        <v>1</v>
      </c>
      <c r="AO97" s="4"/>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row>
    <row r="98" spans="2:76" ht="4.95" customHeight="1" x14ac:dyDescent="0.3">
      <c r="F98" s="3"/>
      <c r="G98" s="3"/>
      <c r="H98" s="3"/>
      <c r="I98" s="3"/>
      <c r="J98" s="3"/>
      <c r="K98" s="2"/>
      <c r="L98" s="2"/>
      <c r="M98" s="2"/>
      <c r="N98" s="2"/>
      <c r="O98" s="3"/>
      <c r="P98" s="7"/>
      <c r="Q98" s="7"/>
      <c r="R98" s="7"/>
      <c r="S98" s="7"/>
      <c r="T98" s="7"/>
      <c r="U98" s="7"/>
      <c r="V98" s="7"/>
      <c r="W98" s="7"/>
      <c r="X98" s="7"/>
      <c r="Y98" s="7"/>
      <c r="Z98" s="7"/>
      <c r="AA98" s="7"/>
      <c r="AB98" s="7"/>
      <c r="AC98" s="7"/>
      <c r="AD98" s="7"/>
      <c r="AE98" s="7"/>
      <c r="AF98" s="7"/>
      <c r="AG98" s="7"/>
      <c r="AH98" s="7"/>
      <c r="AI98" s="7"/>
      <c r="AJ98" s="7"/>
      <c r="AK98" s="7"/>
      <c r="AL98" s="15"/>
      <c r="AM98" s="15"/>
      <c r="AO98" s="4"/>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row>
    <row r="99" spans="2:76" ht="15" customHeight="1" x14ac:dyDescent="0.3">
      <c r="D99" s="27"/>
      <c r="F99" s="27"/>
      <c r="G99" s="3"/>
      <c r="H99" s="4" t="s">
        <v>210</v>
      </c>
      <c r="I99" s="3"/>
      <c r="J99" s="3"/>
      <c r="K99" s="2"/>
      <c r="L99" s="2"/>
      <c r="M99" s="2"/>
      <c r="N99" s="2"/>
      <c r="O99" s="3"/>
      <c r="P99" s="7"/>
      <c r="Q99" s="7"/>
      <c r="R99" s="7"/>
      <c r="S99" s="7"/>
      <c r="T99" s="7"/>
      <c r="U99" s="7"/>
      <c r="V99" s="7"/>
      <c r="W99" s="7"/>
      <c r="X99" s="113"/>
      <c r="Y99" s="113"/>
      <c r="AB99" s="118"/>
      <c r="AC99" s="118"/>
      <c r="AD99" s="118"/>
      <c r="AE99" s="118"/>
      <c r="AF99" s="118"/>
      <c r="AG99" s="118"/>
      <c r="AH99" s="118"/>
      <c r="AI99" s="7"/>
      <c r="AJ99" s="7"/>
      <c r="AK99" s="7"/>
      <c r="AL99" s="52">
        <f>IF(AND(ISBLANK(D99),ISBLANK(F99)),1,2)</f>
        <v>1</v>
      </c>
      <c r="AM99" s="52">
        <f>IF(ISBLANK(F99),1,2)</f>
        <v>1</v>
      </c>
      <c r="AN99" s="52">
        <f>IF(ISBLANK(D99),1,2)</f>
        <v>1</v>
      </c>
      <c r="AO99" s="4"/>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row>
    <row r="100" spans="2:76" ht="15" customHeight="1" x14ac:dyDescent="0.3">
      <c r="AJ100" s="7"/>
      <c r="AK100" s="7"/>
      <c r="AO100" s="4"/>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row>
    <row r="101" spans="2:76" ht="15" customHeight="1" x14ac:dyDescent="0.3">
      <c r="B101" s="1" t="s">
        <v>51</v>
      </c>
      <c r="F101" s="3"/>
      <c r="G101" s="3"/>
      <c r="H101" s="3"/>
      <c r="I101" s="3"/>
      <c r="J101" s="3"/>
      <c r="K101" s="2"/>
      <c r="L101" s="2"/>
      <c r="M101" s="2"/>
      <c r="N101" s="2"/>
      <c r="O101" s="3"/>
      <c r="P101" s="7"/>
      <c r="Q101" s="7"/>
      <c r="R101" s="7"/>
      <c r="S101" s="7"/>
      <c r="T101" s="7"/>
      <c r="U101" s="7"/>
      <c r="V101" s="7"/>
      <c r="W101" s="7"/>
      <c r="X101" s="7"/>
      <c r="Y101" s="7"/>
      <c r="Z101" s="7"/>
      <c r="AA101" s="7"/>
      <c r="AB101" s="7"/>
      <c r="AC101" s="7"/>
      <c r="AD101" s="7"/>
      <c r="AE101" s="7"/>
      <c r="AF101" s="7"/>
      <c r="AG101" s="7"/>
      <c r="AH101" s="7"/>
      <c r="AI101" s="7"/>
      <c r="AJ101" s="7"/>
      <c r="AK101" s="7"/>
      <c r="AL101" s="15"/>
      <c r="AM101" s="15"/>
      <c r="AO101" s="4"/>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row>
    <row r="102" spans="2:76" ht="4.95" customHeight="1" x14ac:dyDescent="0.3">
      <c r="F102" s="3"/>
      <c r="G102" s="3"/>
      <c r="I102" s="3"/>
      <c r="J102" s="3"/>
      <c r="K102" s="2"/>
      <c r="L102" s="2"/>
      <c r="M102" s="2"/>
      <c r="N102" s="2"/>
      <c r="O102" s="3"/>
      <c r="P102" s="7"/>
      <c r="Q102" s="7"/>
      <c r="R102" s="7"/>
      <c r="S102" s="7"/>
      <c r="T102" s="7"/>
      <c r="U102" s="7"/>
      <c r="V102" s="7"/>
      <c r="W102" s="7"/>
      <c r="X102" s="7"/>
      <c r="Y102" s="7"/>
      <c r="Z102" s="7"/>
      <c r="AA102" s="7"/>
      <c r="AB102" s="7"/>
      <c r="AC102" s="7"/>
      <c r="AD102" s="7"/>
      <c r="AE102" s="7"/>
      <c r="AF102" s="7"/>
      <c r="AG102" s="7"/>
      <c r="AH102" s="7"/>
      <c r="AI102" s="7"/>
      <c r="AJ102" s="7"/>
      <c r="AK102" s="7"/>
      <c r="AL102" s="15"/>
      <c r="AM102" s="15"/>
      <c r="AO102" s="4"/>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row>
    <row r="103" spans="2:76" ht="15" customHeight="1" x14ac:dyDescent="0.3">
      <c r="E103" s="2" t="s">
        <v>97</v>
      </c>
      <c r="F103" s="111"/>
      <c r="G103" s="111"/>
      <c r="H103" s="111"/>
      <c r="I103" s="111"/>
      <c r="J103" s="111"/>
      <c r="K103" s="111"/>
      <c r="L103" s="111"/>
      <c r="M103" s="111"/>
      <c r="N103" s="111"/>
      <c r="O103" s="111"/>
      <c r="P103" s="111"/>
      <c r="Q103" s="111"/>
      <c r="R103" s="111"/>
      <c r="S103" s="111"/>
      <c r="T103" s="111"/>
      <c r="U103" s="111"/>
      <c r="AD103" s="2"/>
      <c r="AE103" s="6"/>
      <c r="AF103" s="6"/>
      <c r="AG103" s="6"/>
      <c r="AH103" s="6"/>
      <c r="AI103" s="6"/>
      <c r="AJ103" s="6"/>
      <c r="AK103" s="7"/>
      <c r="AL103" s="15"/>
      <c r="AM103" s="15"/>
      <c r="AO103" s="4"/>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row>
    <row r="104" spans="2:76" ht="15" customHeight="1" x14ac:dyDescent="0.3">
      <c r="E104" s="2" t="s">
        <v>54</v>
      </c>
      <c r="F104" s="110"/>
      <c r="G104" s="110"/>
      <c r="H104" s="110"/>
      <c r="I104" s="110"/>
      <c r="J104" s="110"/>
      <c r="K104" s="110"/>
      <c r="L104" s="110"/>
      <c r="M104" s="110"/>
      <c r="N104" s="110"/>
      <c r="O104" s="110"/>
      <c r="P104" s="110"/>
      <c r="Q104" s="110"/>
      <c r="R104" s="110"/>
      <c r="S104" s="110"/>
      <c r="T104" s="110"/>
      <c r="U104" s="110"/>
      <c r="AD104" s="2"/>
      <c r="AE104" s="6"/>
      <c r="AF104" s="6"/>
      <c r="AG104" s="6"/>
      <c r="AH104" s="6"/>
      <c r="AI104" s="6"/>
      <c r="AJ104" s="6"/>
      <c r="AO104" s="4"/>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row>
    <row r="105" spans="2:76" ht="15" customHeight="1" x14ac:dyDescent="0.3">
      <c r="E105" s="2" t="s">
        <v>161</v>
      </c>
      <c r="F105" s="110"/>
      <c r="G105" s="110"/>
      <c r="H105" s="110"/>
      <c r="I105" s="110"/>
      <c r="J105" s="110"/>
      <c r="K105" s="110"/>
      <c r="L105" s="110"/>
      <c r="M105" s="110"/>
      <c r="N105" s="110"/>
      <c r="O105" s="110"/>
      <c r="P105" s="110"/>
      <c r="Q105" s="110"/>
      <c r="R105" s="110"/>
      <c r="S105" s="110"/>
      <c r="T105" s="110"/>
      <c r="U105" s="110"/>
      <c r="X105" s="2" t="s">
        <v>57</v>
      </c>
      <c r="Y105" s="113"/>
      <c r="Z105" s="113"/>
      <c r="AA105" s="113"/>
      <c r="AB105" s="113"/>
      <c r="AD105" s="2"/>
      <c r="AF105" s="2" t="s">
        <v>58</v>
      </c>
      <c r="AG105" s="113"/>
      <c r="AH105" s="113"/>
      <c r="AI105" s="113"/>
      <c r="AJ105" s="113"/>
      <c r="AO105" s="4"/>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row>
    <row r="106" spans="2:76" ht="15" customHeight="1" x14ac:dyDescent="0.3">
      <c r="E106" s="2" t="s">
        <v>199</v>
      </c>
      <c r="F106" s="110"/>
      <c r="G106" s="110"/>
      <c r="H106" s="110"/>
      <c r="I106" s="110"/>
      <c r="J106" s="110"/>
      <c r="K106" s="110"/>
      <c r="L106" s="110"/>
      <c r="M106" s="110"/>
      <c r="N106" s="110"/>
      <c r="O106" s="110"/>
      <c r="P106" s="110"/>
      <c r="Q106" s="110"/>
      <c r="R106" s="110"/>
      <c r="S106" s="110"/>
      <c r="T106" s="110"/>
      <c r="U106" s="110"/>
      <c r="AD106" s="2" t="s">
        <v>60</v>
      </c>
      <c r="AE106" s="111"/>
      <c r="AF106" s="111"/>
      <c r="AG106" s="111"/>
      <c r="AH106" s="111"/>
      <c r="AI106" s="111"/>
      <c r="AJ106" s="111"/>
      <c r="AO106" s="4"/>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row>
    <row r="107" spans="2:76" ht="15" customHeight="1" x14ac:dyDescent="0.3">
      <c r="E107" s="2" t="s">
        <v>55</v>
      </c>
      <c r="F107" s="110"/>
      <c r="G107" s="110"/>
      <c r="H107" s="110"/>
      <c r="I107" s="110"/>
      <c r="J107" s="110"/>
      <c r="K107" s="110"/>
      <c r="L107" s="110"/>
      <c r="M107" s="110"/>
      <c r="N107" s="110"/>
      <c r="O107" s="110"/>
      <c r="P107" s="110"/>
      <c r="Q107" s="110"/>
      <c r="R107" s="110"/>
      <c r="S107" s="110"/>
      <c r="T107" s="110"/>
      <c r="U107" s="110"/>
      <c r="AD107" s="2" t="s">
        <v>59</v>
      </c>
      <c r="AE107" s="112"/>
      <c r="AF107" s="112"/>
      <c r="AG107" s="112"/>
      <c r="AH107" s="112"/>
      <c r="AI107" s="112"/>
      <c r="AJ107" s="112"/>
      <c r="AO107" s="4"/>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row>
    <row r="108" spans="2:76" ht="15" customHeight="1" x14ac:dyDescent="0.3">
      <c r="B108" s="2"/>
      <c r="AD108" s="2"/>
      <c r="AE108" s="6"/>
      <c r="AF108" s="6"/>
      <c r="AG108" s="6"/>
      <c r="AH108" s="6"/>
      <c r="AI108" s="6"/>
      <c r="AJ108" s="6"/>
      <c r="AO108" s="4"/>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row>
    <row r="109" spans="2:76" ht="15" customHeight="1" x14ac:dyDescent="0.3">
      <c r="B109" s="1" t="s">
        <v>144</v>
      </c>
      <c r="AD109" s="27"/>
      <c r="AE109" s="4" t="s">
        <v>52</v>
      </c>
      <c r="AF109" s="6"/>
      <c r="AG109" s="6"/>
      <c r="AH109" s="6"/>
      <c r="AI109" s="6"/>
      <c r="AJ109" s="6"/>
      <c r="AL109" s="52">
        <f>IF(AND(ISBLANK(F111),ISBLANK(F112),ISBLANK(F113),ISBLANK(F114),ISBLANK(F115),ISBLANK(Y113),ISBLANK(AG113),ISBLANK(AE115)),1,2)</f>
        <v>1</v>
      </c>
      <c r="AM109" s="52">
        <f>IF(ISBLANK(AD109),1,2)</f>
        <v>1</v>
      </c>
      <c r="AO109" s="4"/>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row>
    <row r="110" spans="2:76" ht="4.95" customHeight="1" x14ac:dyDescent="0.3">
      <c r="B110" s="1"/>
      <c r="AJ110" s="6"/>
      <c r="AO110" s="4"/>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row>
    <row r="111" spans="2:76" ht="15" customHeight="1" x14ac:dyDescent="0.3">
      <c r="E111" s="2" t="s">
        <v>56</v>
      </c>
      <c r="F111" s="111"/>
      <c r="G111" s="111"/>
      <c r="H111" s="111"/>
      <c r="I111" s="111"/>
      <c r="J111" s="111"/>
      <c r="K111" s="111"/>
      <c r="L111" s="111"/>
      <c r="M111" s="111"/>
      <c r="N111" s="111"/>
      <c r="O111" s="111"/>
      <c r="P111" s="111"/>
      <c r="Q111" s="111"/>
      <c r="R111" s="111"/>
      <c r="S111" s="111"/>
      <c r="T111" s="111"/>
      <c r="U111" s="111"/>
      <c r="AD111" s="2"/>
      <c r="AE111" s="6"/>
      <c r="AF111" s="6"/>
      <c r="AG111" s="6"/>
      <c r="AH111" s="6"/>
      <c r="AI111" s="6"/>
      <c r="AJ111" s="6"/>
      <c r="AO111" s="4"/>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row>
    <row r="112" spans="2:76" ht="15" customHeight="1" x14ac:dyDescent="0.3">
      <c r="E112" s="2" t="s">
        <v>54</v>
      </c>
      <c r="F112" s="110"/>
      <c r="G112" s="110"/>
      <c r="H112" s="110"/>
      <c r="I112" s="110"/>
      <c r="J112" s="110"/>
      <c r="K112" s="110"/>
      <c r="L112" s="110"/>
      <c r="M112" s="110"/>
      <c r="N112" s="110"/>
      <c r="O112" s="110"/>
      <c r="P112" s="110"/>
      <c r="Q112" s="110"/>
      <c r="R112" s="110"/>
      <c r="S112" s="110"/>
      <c r="T112" s="110"/>
      <c r="U112" s="110"/>
      <c r="AD112" s="2"/>
      <c r="AE112" s="6"/>
      <c r="AF112" s="6"/>
      <c r="AG112" s="6"/>
      <c r="AH112" s="6"/>
      <c r="AI112" s="6"/>
      <c r="AJ112" s="6"/>
      <c r="AO112" s="4"/>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row>
    <row r="113" spans="2:76" ht="15" customHeight="1" x14ac:dyDescent="0.3">
      <c r="E113" s="2" t="s">
        <v>161</v>
      </c>
      <c r="F113" s="110"/>
      <c r="G113" s="110"/>
      <c r="H113" s="110"/>
      <c r="I113" s="110"/>
      <c r="J113" s="110"/>
      <c r="K113" s="110"/>
      <c r="L113" s="110"/>
      <c r="M113" s="110"/>
      <c r="N113" s="110"/>
      <c r="O113" s="110"/>
      <c r="P113" s="110"/>
      <c r="Q113" s="110"/>
      <c r="R113" s="110"/>
      <c r="S113" s="110"/>
      <c r="T113" s="110"/>
      <c r="U113" s="110"/>
      <c r="X113" s="2" t="s">
        <v>57</v>
      </c>
      <c r="Y113" s="113"/>
      <c r="Z113" s="113"/>
      <c r="AA113" s="113"/>
      <c r="AB113" s="113"/>
      <c r="AD113" s="2"/>
      <c r="AF113" s="2" t="s">
        <v>58</v>
      </c>
      <c r="AG113" s="113"/>
      <c r="AH113" s="113"/>
      <c r="AI113" s="113"/>
      <c r="AJ113" s="113"/>
      <c r="AO113" s="4"/>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row>
    <row r="114" spans="2:76" ht="15" customHeight="1" x14ac:dyDescent="0.3">
      <c r="E114" s="2" t="s">
        <v>199</v>
      </c>
      <c r="F114" s="111"/>
      <c r="G114" s="111"/>
      <c r="H114" s="111"/>
      <c r="I114" s="111"/>
      <c r="J114" s="111"/>
      <c r="K114" s="111"/>
      <c r="L114" s="111"/>
      <c r="M114" s="111"/>
      <c r="N114" s="111"/>
      <c r="O114" s="111"/>
      <c r="P114" s="111"/>
      <c r="Q114" s="111"/>
      <c r="R114" s="111"/>
      <c r="S114" s="111"/>
      <c r="T114" s="111"/>
      <c r="U114" s="111"/>
      <c r="AD114" s="2" t="s">
        <v>60</v>
      </c>
      <c r="AE114" s="111"/>
      <c r="AF114" s="111"/>
      <c r="AG114" s="111"/>
      <c r="AH114" s="111"/>
      <c r="AI114" s="111"/>
      <c r="AJ114" s="111"/>
      <c r="AO114" s="4"/>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row>
    <row r="115" spans="2:76" ht="15" customHeight="1" x14ac:dyDescent="0.3">
      <c r="E115" s="2" t="s">
        <v>55</v>
      </c>
      <c r="F115" s="110"/>
      <c r="G115" s="110"/>
      <c r="H115" s="110"/>
      <c r="I115" s="110"/>
      <c r="J115" s="110"/>
      <c r="K115" s="110"/>
      <c r="L115" s="110"/>
      <c r="M115" s="110"/>
      <c r="N115" s="110"/>
      <c r="O115" s="110"/>
      <c r="P115" s="110"/>
      <c r="Q115" s="110"/>
      <c r="R115" s="110"/>
      <c r="S115" s="110"/>
      <c r="T115" s="110"/>
      <c r="U115" s="110"/>
      <c r="AD115" s="2" t="s">
        <v>59</v>
      </c>
      <c r="AE115" s="136"/>
      <c r="AF115" s="136"/>
      <c r="AG115" s="136"/>
      <c r="AH115" s="136"/>
      <c r="AI115" s="136"/>
      <c r="AJ115" s="136"/>
      <c r="AO115" s="4"/>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row>
    <row r="116" spans="2:76" ht="15" customHeight="1" x14ac:dyDescent="0.3">
      <c r="V116" s="19"/>
      <c r="W116" s="19"/>
      <c r="AD116" s="2"/>
      <c r="AE116" s="6"/>
      <c r="AF116" s="6"/>
      <c r="AG116" s="6"/>
      <c r="AH116" s="6"/>
      <c r="AI116" s="6"/>
      <c r="AJ116" s="6"/>
      <c r="AO116" s="4"/>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row>
    <row r="117" spans="2:76" ht="15" customHeight="1" x14ac:dyDescent="0.3">
      <c r="AO117" s="4"/>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row>
    <row r="118" spans="2:76" ht="15" customHeight="1" x14ac:dyDescent="0.3">
      <c r="B118" s="131">
        <f>Tables!$F$13</f>
        <v>45931</v>
      </c>
      <c r="C118" s="131"/>
      <c r="D118" s="131"/>
      <c r="E118" s="131"/>
      <c r="F118" s="131"/>
      <c r="G118" s="131"/>
      <c r="H118" s="131"/>
      <c r="R118" s="129" t="s">
        <v>109</v>
      </c>
      <c r="S118" s="129"/>
      <c r="T118" s="129"/>
      <c r="U118" s="129"/>
      <c r="AO118" s="4"/>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row>
    <row r="119" spans="2:76" ht="15" customHeight="1" x14ac:dyDescent="0.3">
      <c r="D119" s="2" t="s">
        <v>53</v>
      </c>
      <c r="E119" s="130">
        <f>$E$7</f>
        <v>0</v>
      </c>
      <c r="F119" s="130"/>
      <c r="G119" s="130"/>
      <c r="H119" s="130"/>
      <c r="I119" s="130"/>
      <c r="J119" s="130"/>
      <c r="K119" s="130"/>
      <c r="L119" s="130"/>
      <c r="M119" s="130"/>
      <c r="N119" s="130"/>
      <c r="O119" s="130"/>
      <c r="P119" s="130"/>
      <c r="Q119" s="130"/>
      <c r="R119" s="130"/>
      <c r="S119" s="130"/>
      <c r="T119" s="130"/>
      <c r="U119" s="130"/>
      <c r="V119" s="130"/>
      <c r="W119" s="130"/>
      <c r="X119" s="130"/>
      <c r="Y119" s="130"/>
      <c r="AD119" s="2" t="s">
        <v>72</v>
      </c>
      <c r="AE119" s="139">
        <f>$AE$7</f>
        <v>0</v>
      </c>
      <c r="AF119" s="138"/>
      <c r="AG119" s="138"/>
      <c r="AH119" s="138"/>
      <c r="AI119" s="138"/>
      <c r="AJ119" s="138"/>
      <c r="AO119" s="4"/>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row>
    <row r="120" spans="2:76" ht="15" customHeight="1" x14ac:dyDescent="0.3">
      <c r="AD120" s="2" t="s">
        <v>73</v>
      </c>
      <c r="AE120" s="138">
        <f>$AE$8</f>
        <v>0</v>
      </c>
      <c r="AF120" s="138"/>
      <c r="AG120" s="138"/>
      <c r="AH120" s="138"/>
      <c r="AI120" s="138"/>
      <c r="AJ120" s="138"/>
      <c r="AO120" s="4"/>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row>
    <row r="121" spans="2:76" ht="15" customHeight="1" x14ac:dyDescent="0.3">
      <c r="B121" s="1" t="s">
        <v>143</v>
      </c>
      <c r="C121" s="1"/>
      <c r="D121" s="1"/>
      <c r="AO121" s="4"/>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row>
    <row r="122" spans="2:76" ht="4.95" customHeight="1" x14ac:dyDescent="0.3">
      <c r="B122" s="1"/>
      <c r="C122" s="1"/>
      <c r="D122" s="1"/>
      <c r="AO122" s="4"/>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row>
    <row r="123" spans="2:76" ht="15" customHeight="1" x14ac:dyDescent="0.3">
      <c r="B123" s="4" t="s">
        <v>385</v>
      </c>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O123" s="4"/>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row>
    <row r="124" spans="2:76" ht="4.95" customHeight="1" x14ac:dyDescent="0.3">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O124" s="4"/>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row>
    <row r="125" spans="2:76" ht="15" customHeight="1" x14ac:dyDescent="0.3">
      <c r="B125" s="27"/>
      <c r="C125" s="1"/>
      <c r="D125" s="40" t="str">
        <f>"Is being properly maintained in accordance with the "&amp;Tables!F39&amp;"'s requirements and functioning as it was designed."</f>
        <v>Is being properly maintained in accordance with the 's requirements and functioning as it was designed.</v>
      </c>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L125" s="52">
        <f>IF(AND(ISBLANK(B125),ISBLANK(B127),ISBLANK(B130)),1,2)</f>
        <v>1</v>
      </c>
      <c r="AO125" s="4"/>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row>
    <row r="126" spans="2:76" ht="4.95" customHeight="1" x14ac:dyDescent="0.3">
      <c r="B126" s="1"/>
      <c r="C126" s="1"/>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O126" s="4"/>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row>
    <row r="127" spans="2:76" ht="15" customHeight="1" x14ac:dyDescent="0.3">
      <c r="B127" s="27"/>
      <c r="C127" s="1"/>
      <c r="D127" s="140" t="s">
        <v>386</v>
      </c>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O127" s="4"/>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row>
    <row r="128" spans="2:76" ht="15" customHeight="1" x14ac:dyDescent="0.3">
      <c r="B128" s="1"/>
      <c r="C128" s="1"/>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O128" s="4"/>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row>
    <row r="129" spans="2:76" ht="15" customHeight="1" x14ac:dyDescent="0.3">
      <c r="B129" s="1"/>
      <c r="C129" s="1"/>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O129" s="4"/>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row>
    <row r="130" spans="2:76" ht="15" customHeight="1" x14ac:dyDescent="0.3">
      <c r="B130" s="27"/>
      <c r="C130" s="1"/>
      <c r="D130" s="43" t="s">
        <v>175</v>
      </c>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O130" s="4"/>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row>
    <row r="131" spans="2:76" ht="15" customHeight="1" x14ac:dyDescent="0.3">
      <c r="B131" s="1"/>
      <c r="C131" s="1"/>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O131" s="4"/>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row>
    <row r="132" spans="2:76" ht="15" customHeight="1" x14ac:dyDescent="0.3">
      <c r="D132" s="2" t="s">
        <v>97</v>
      </c>
      <c r="E132" s="111"/>
      <c r="F132" s="111"/>
      <c r="G132" s="111"/>
      <c r="H132" s="111"/>
      <c r="I132" s="111"/>
      <c r="J132" s="111"/>
      <c r="K132" s="111"/>
      <c r="L132" s="111"/>
      <c r="M132" s="111"/>
      <c r="N132" s="111"/>
      <c r="O132" s="111"/>
      <c r="P132" s="111"/>
      <c r="Q132" s="111"/>
      <c r="R132" s="111"/>
      <c r="S132" s="111"/>
      <c r="T132" s="111"/>
      <c r="U132" s="111"/>
      <c r="V132" s="111"/>
      <c r="Y132" s="14" t="s">
        <v>130</v>
      </c>
      <c r="AO132" s="4"/>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row>
    <row r="133" spans="2:76" ht="15" customHeight="1" x14ac:dyDescent="0.3">
      <c r="D133" s="2" t="s">
        <v>53</v>
      </c>
      <c r="E133" s="110"/>
      <c r="F133" s="110"/>
      <c r="G133" s="110"/>
      <c r="H133" s="110"/>
      <c r="I133" s="110"/>
      <c r="J133" s="110"/>
      <c r="K133" s="110"/>
      <c r="L133" s="110"/>
      <c r="M133" s="110"/>
      <c r="N133" s="110"/>
      <c r="O133" s="110"/>
      <c r="P133" s="110"/>
      <c r="Q133" s="110"/>
      <c r="R133" s="110"/>
      <c r="S133" s="110"/>
      <c r="T133" s="110"/>
      <c r="U133" s="110"/>
      <c r="V133" s="110"/>
      <c r="Z133" s="143"/>
      <c r="AA133" s="143"/>
      <c r="AB133" s="143"/>
      <c r="AC133" s="143"/>
      <c r="AD133" s="143"/>
      <c r="AE133" s="143"/>
      <c r="AF133" s="143"/>
      <c r="AG133" s="143"/>
      <c r="AH133" s="143"/>
      <c r="AI133" s="143"/>
      <c r="AJ133" s="143"/>
      <c r="AL133" s="52">
        <f>IF(ISBLANK(Z133),1,2)</f>
        <v>1</v>
      </c>
      <c r="AO133" s="4"/>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row>
    <row r="134" spans="2:76" ht="15" customHeight="1" x14ac:dyDescent="0.3">
      <c r="D134" s="2" t="s">
        <v>54</v>
      </c>
      <c r="E134" s="110"/>
      <c r="F134" s="110"/>
      <c r="G134" s="110"/>
      <c r="H134" s="110"/>
      <c r="I134" s="110"/>
      <c r="J134" s="110"/>
      <c r="K134" s="110"/>
      <c r="L134" s="110"/>
      <c r="M134" s="110"/>
      <c r="N134" s="26"/>
      <c r="O134" s="26"/>
      <c r="P134" s="26"/>
      <c r="Q134" s="57" t="s">
        <v>57</v>
      </c>
      <c r="R134" s="110"/>
      <c r="S134" s="110"/>
      <c r="T134" s="110"/>
      <c r="U134" s="110"/>
      <c r="V134" s="110"/>
      <c r="Y134" s="41"/>
      <c r="Z134" s="144"/>
      <c r="AA134" s="144"/>
      <c r="AB134" s="144"/>
      <c r="AC134" s="144"/>
      <c r="AD134" s="144"/>
      <c r="AE134" s="144"/>
      <c r="AF134" s="144"/>
      <c r="AG134" s="144"/>
      <c r="AH134" s="144"/>
      <c r="AI134" s="144"/>
      <c r="AJ134" s="144"/>
      <c r="AO134" s="4"/>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row>
    <row r="135" spans="2:76" ht="15" customHeight="1" x14ac:dyDescent="0.3">
      <c r="D135" s="2" t="s">
        <v>161</v>
      </c>
      <c r="E135" s="110"/>
      <c r="F135" s="110"/>
      <c r="G135" s="110"/>
      <c r="H135" s="110"/>
      <c r="I135" s="110"/>
      <c r="J135" s="110"/>
      <c r="K135" s="110"/>
      <c r="L135" s="110"/>
      <c r="M135" s="110"/>
      <c r="Q135" s="2" t="s">
        <v>58</v>
      </c>
      <c r="R135" s="110"/>
      <c r="S135" s="110"/>
      <c r="T135" s="110"/>
      <c r="U135" s="110"/>
      <c r="V135" s="110"/>
      <c r="Y135" s="4" t="s">
        <v>131</v>
      </c>
      <c r="AO135" s="4"/>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row>
    <row r="136" spans="2:76" ht="15" customHeight="1" x14ac:dyDescent="0.3">
      <c r="C136" s="28"/>
      <c r="D136" s="2" t="s">
        <v>55</v>
      </c>
      <c r="E136" s="141"/>
      <c r="F136" s="141"/>
      <c r="G136" s="141"/>
      <c r="H136" s="141"/>
      <c r="I136" s="141"/>
      <c r="J136" s="141"/>
      <c r="K136" s="141"/>
      <c r="L136" s="141"/>
      <c r="M136" s="141"/>
      <c r="N136" s="141"/>
      <c r="O136" s="141"/>
      <c r="P136" s="141"/>
      <c r="Q136" s="141"/>
      <c r="R136" s="141"/>
      <c r="S136" s="141"/>
      <c r="T136" s="141"/>
      <c r="U136" s="141"/>
      <c r="V136" s="141"/>
      <c r="W136" s="28"/>
      <c r="X136" s="28"/>
      <c r="Z136" s="142" t="str">
        <f>IF(ISBLANK(Z133),"Type?",VLOOKUP(Z133,T_Registration[#All],2))</f>
        <v>Type?</v>
      </c>
      <c r="AA136" s="142"/>
      <c r="AB136" s="142"/>
      <c r="AC136" s="142"/>
      <c r="AD136" s="142"/>
      <c r="AE136" s="111"/>
      <c r="AF136" s="111"/>
      <c r="AG136" s="111"/>
      <c r="AH136" s="111"/>
      <c r="AI136" s="111"/>
      <c r="AJ136" s="111"/>
      <c r="AO136" s="4"/>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row>
    <row r="137" spans="2:76" ht="15" customHeight="1" x14ac:dyDescent="0.3">
      <c r="D137" s="2" t="s">
        <v>59</v>
      </c>
      <c r="E137" s="112"/>
      <c r="F137" s="112"/>
      <c r="G137" s="112"/>
      <c r="H137" s="112"/>
      <c r="I137" s="112"/>
      <c r="U137" s="19"/>
      <c r="V137" s="19"/>
      <c r="AO137" s="4"/>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row>
    <row r="138" spans="2:76" ht="15" customHeight="1" x14ac:dyDescent="0.3">
      <c r="D138" s="2"/>
      <c r="AO138" s="4"/>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row>
    <row r="139" spans="2:76" ht="15" customHeight="1" x14ac:dyDescent="0.3">
      <c r="D139" s="2" t="s">
        <v>98</v>
      </c>
      <c r="E139" s="39"/>
      <c r="F139" s="39"/>
      <c r="G139" s="39"/>
      <c r="H139" s="39"/>
      <c r="I139" s="39"/>
      <c r="J139" s="39"/>
      <c r="K139" s="39"/>
      <c r="L139" s="39"/>
      <c r="M139" s="39"/>
      <c r="N139" s="39"/>
      <c r="O139" s="39"/>
      <c r="P139" s="39"/>
      <c r="Q139" s="39"/>
      <c r="R139" s="39"/>
      <c r="S139" s="39"/>
      <c r="T139" s="39"/>
      <c r="U139" s="39"/>
      <c r="V139" s="39"/>
      <c r="Y139" s="2" t="s">
        <v>8</v>
      </c>
      <c r="Z139" s="116"/>
      <c r="AA139" s="116"/>
      <c r="AB139" s="116"/>
      <c r="AC139" s="116"/>
      <c r="AD139" s="116"/>
      <c r="AE139" s="116"/>
      <c r="AF139" s="6"/>
      <c r="AG139" s="6"/>
      <c r="AO139" s="4"/>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row>
    <row r="140" spans="2:76" ht="15" customHeight="1" x14ac:dyDescent="0.3">
      <c r="D140" s="2"/>
      <c r="Z140" s="6"/>
      <c r="AA140" s="6"/>
      <c r="AB140" s="6"/>
      <c r="AC140" s="6"/>
      <c r="AD140" s="6"/>
      <c r="AE140" s="6"/>
      <c r="AF140" s="6"/>
      <c r="AG140" s="6"/>
      <c r="AO140" s="4"/>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row>
    <row r="141" spans="2:76" ht="15" customHeight="1" x14ac:dyDescent="0.3">
      <c r="D141" s="2"/>
      <c r="Z141" s="6"/>
      <c r="AA141" s="6"/>
      <c r="AB141" s="6"/>
      <c r="AC141" s="6"/>
      <c r="AD141" s="6"/>
      <c r="AE141" s="6"/>
      <c r="AF141" s="6"/>
      <c r="AG141" s="6"/>
      <c r="AO141" s="4"/>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row>
    <row r="142" spans="2:76" ht="15" customHeight="1" x14ac:dyDescent="0.3">
      <c r="D142" s="2"/>
      <c r="Z142" s="6"/>
      <c r="AA142" s="6"/>
      <c r="AB142" s="6"/>
      <c r="AC142" s="6"/>
      <c r="AD142" s="6"/>
      <c r="AE142" s="6"/>
      <c r="AF142" s="6"/>
      <c r="AG142" s="6"/>
      <c r="AO142" s="4"/>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row>
    <row r="143" spans="2:76" ht="15" customHeight="1" x14ac:dyDescent="0.3">
      <c r="D143" s="2"/>
      <c r="Z143" s="6"/>
      <c r="AA143" s="6"/>
      <c r="AB143" s="6"/>
      <c r="AC143" s="6"/>
      <c r="AD143" s="6"/>
      <c r="AE143" s="6"/>
      <c r="AF143" s="6"/>
      <c r="AG143" s="6"/>
      <c r="AO143" s="4"/>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row>
    <row r="144" spans="2:76" ht="15" customHeight="1" x14ac:dyDescent="0.3">
      <c r="D144" s="2"/>
      <c r="Z144" s="6"/>
      <c r="AA144" s="6"/>
      <c r="AB144" s="6"/>
      <c r="AC144" s="6"/>
      <c r="AD144" s="6"/>
      <c r="AE144" s="6"/>
      <c r="AF144" s="6"/>
      <c r="AG144" s="6"/>
      <c r="AO144" s="4"/>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row>
    <row r="145" spans="4:76" ht="15" customHeight="1" x14ac:dyDescent="0.3">
      <c r="D145" s="2"/>
      <c r="Z145" s="6"/>
      <c r="AA145" s="6"/>
      <c r="AB145" s="6"/>
      <c r="AC145" s="6"/>
      <c r="AD145" s="6"/>
      <c r="AE145" s="6"/>
      <c r="AF145" s="6"/>
      <c r="AG145" s="6"/>
      <c r="AO145" s="4"/>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row>
    <row r="146" spans="4:76" ht="15" customHeight="1" x14ac:dyDescent="0.3">
      <c r="D146" s="2"/>
      <c r="Z146" s="6"/>
      <c r="AA146" s="6"/>
      <c r="AB146" s="6"/>
      <c r="AC146" s="6"/>
      <c r="AD146" s="6"/>
      <c r="AE146" s="6"/>
      <c r="AF146" s="6"/>
      <c r="AG146" s="6"/>
      <c r="AO146" s="4"/>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row>
    <row r="147" spans="4:76" ht="15" customHeight="1" x14ac:dyDescent="0.3">
      <c r="D147" s="2"/>
      <c r="Z147" s="6"/>
      <c r="AA147" s="6"/>
      <c r="AB147" s="6"/>
      <c r="AC147" s="6"/>
      <c r="AD147" s="6"/>
      <c r="AE147" s="6"/>
      <c r="AF147" s="6"/>
      <c r="AG147" s="6"/>
      <c r="AO147" s="4"/>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row>
    <row r="148" spans="4:76" ht="15" customHeight="1" x14ac:dyDescent="0.3">
      <c r="D148" s="2"/>
      <c r="Z148" s="6"/>
      <c r="AA148" s="6"/>
      <c r="AB148" s="6"/>
      <c r="AC148" s="6"/>
      <c r="AD148" s="6"/>
      <c r="AE148" s="6"/>
      <c r="AF148" s="6"/>
      <c r="AG148" s="6"/>
      <c r="AO148" s="4"/>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row>
    <row r="149" spans="4:76" ht="15" customHeight="1" x14ac:dyDescent="0.3">
      <c r="D149" s="2"/>
      <c r="Z149" s="6"/>
      <c r="AA149" s="6"/>
      <c r="AB149" s="6"/>
      <c r="AC149" s="6"/>
      <c r="AD149" s="6"/>
      <c r="AE149" s="6"/>
      <c r="AF149" s="6"/>
      <c r="AG149" s="6"/>
      <c r="AO149" s="4"/>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row>
    <row r="150" spans="4:76" ht="15" customHeight="1" x14ac:dyDescent="0.3">
      <c r="D150" s="2"/>
      <c r="Z150" s="6"/>
      <c r="AA150" s="6"/>
      <c r="AB150" s="6"/>
      <c r="AC150" s="6"/>
      <c r="AD150" s="6"/>
      <c r="AE150" s="6"/>
      <c r="AF150" s="6"/>
      <c r="AG150" s="6"/>
      <c r="AO150" s="4"/>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row>
    <row r="151" spans="4:76" ht="15" customHeight="1" x14ac:dyDescent="0.3">
      <c r="D151" s="2"/>
      <c r="Z151" s="6"/>
      <c r="AA151" s="6"/>
      <c r="AB151" s="6"/>
      <c r="AC151" s="6"/>
      <c r="AD151" s="6"/>
      <c r="AE151" s="6"/>
      <c r="AF151" s="6"/>
      <c r="AG151" s="6"/>
      <c r="AO151" s="4"/>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row>
    <row r="152" spans="4:76" ht="15" customHeight="1" x14ac:dyDescent="0.3">
      <c r="D152" s="2"/>
      <c r="Z152" s="6"/>
      <c r="AA152" s="6"/>
      <c r="AB152" s="6"/>
      <c r="AC152" s="6"/>
      <c r="AD152" s="6"/>
      <c r="AE152" s="6"/>
      <c r="AF152" s="6"/>
      <c r="AG152" s="6"/>
      <c r="AO152" s="4"/>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row>
    <row r="153" spans="4:76" ht="15" customHeight="1" x14ac:dyDescent="0.3">
      <c r="D153" s="2"/>
      <c r="Z153" s="6"/>
      <c r="AA153" s="6"/>
      <c r="AB153" s="6"/>
      <c r="AC153" s="6"/>
      <c r="AD153" s="6"/>
      <c r="AE153" s="6"/>
      <c r="AF153" s="6"/>
      <c r="AG153" s="6"/>
      <c r="AO153" s="4"/>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row>
    <row r="154" spans="4:76" ht="15" customHeight="1" x14ac:dyDescent="0.3">
      <c r="D154" s="2"/>
      <c r="Z154" s="6"/>
      <c r="AA154" s="6"/>
      <c r="AB154" s="6"/>
      <c r="AC154" s="6"/>
      <c r="AD154" s="6"/>
      <c r="AE154" s="6"/>
      <c r="AF154" s="6"/>
      <c r="AG154" s="6"/>
      <c r="AO154" s="4"/>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row>
    <row r="155" spans="4:76" ht="15" customHeight="1" x14ac:dyDescent="0.3">
      <c r="D155" s="2"/>
      <c r="Z155" s="6"/>
      <c r="AA155" s="6"/>
      <c r="AB155" s="6"/>
      <c r="AC155" s="6"/>
      <c r="AD155" s="6"/>
      <c r="AE155" s="6"/>
      <c r="AF155" s="6"/>
      <c r="AG155" s="6"/>
      <c r="AO155" s="4"/>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row>
    <row r="156" spans="4:76" ht="15" customHeight="1" x14ac:dyDescent="0.3">
      <c r="D156" s="2"/>
      <c r="Z156" s="6"/>
      <c r="AA156" s="6"/>
      <c r="AB156" s="6"/>
      <c r="AC156" s="6"/>
      <c r="AD156" s="6"/>
      <c r="AE156" s="6"/>
      <c r="AF156" s="6"/>
      <c r="AG156" s="6"/>
      <c r="AO156" s="4"/>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row>
    <row r="157" spans="4:76" ht="15" customHeight="1" x14ac:dyDescent="0.3">
      <c r="D157" s="2"/>
      <c r="Z157" s="6"/>
      <c r="AA157" s="6"/>
      <c r="AB157" s="6"/>
      <c r="AC157" s="6"/>
      <c r="AD157" s="6"/>
      <c r="AE157" s="6"/>
      <c r="AF157" s="6"/>
      <c r="AG157" s="6"/>
      <c r="AO157" s="4"/>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row>
    <row r="158" spans="4:76" ht="15" customHeight="1" x14ac:dyDescent="0.3">
      <c r="D158" s="2"/>
      <c r="Z158" s="6"/>
      <c r="AA158" s="6"/>
      <c r="AB158" s="6"/>
      <c r="AC158" s="6"/>
      <c r="AD158" s="6"/>
      <c r="AE158" s="6"/>
      <c r="AF158" s="6"/>
      <c r="AG158" s="6"/>
      <c r="AO158" s="4"/>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row>
    <row r="159" spans="4:76" ht="15" customHeight="1" x14ac:dyDescent="0.3">
      <c r="D159" s="2"/>
      <c r="Z159" s="6"/>
      <c r="AA159" s="6"/>
      <c r="AB159" s="6"/>
      <c r="AC159" s="6"/>
      <c r="AD159" s="6"/>
      <c r="AE159" s="6"/>
      <c r="AF159" s="6"/>
      <c r="AG159" s="6"/>
      <c r="AO159" s="4"/>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row>
    <row r="160" spans="4:76" ht="15" customHeight="1" x14ac:dyDescent="0.3">
      <c r="D160" s="2"/>
      <c r="Z160" s="6"/>
      <c r="AA160" s="6"/>
      <c r="AB160" s="6"/>
      <c r="AC160" s="6"/>
      <c r="AD160" s="6"/>
      <c r="AE160" s="6"/>
      <c r="AF160" s="6"/>
      <c r="AG160" s="6"/>
      <c r="AO160" s="4"/>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row>
    <row r="161" spans="2:76" ht="15" customHeight="1" x14ac:dyDescent="0.3">
      <c r="D161" s="2"/>
      <c r="Z161" s="6"/>
      <c r="AA161" s="6"/>
      <c r="AB161" s="6"/>
      <c r="AC161" s="6"/>
      <c r="AD161" s="6"/>
      <c r="AE161" s="6"/>
      <c r="AF161" s="6"/>
      <c r="AG161" s="6"/>
      <c r="AO161" s="4"/>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row>
    <row r="162" spans="2:76" ht="15" customHeight="1" x14ac:dyDescent="0.3">
      <c r="AO162" s="4"/>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row>
    <row r="163" spans="2:76" ht="15" customHeight="1" x14ac:dyDescent="0.3">
      <c r="B163" s="131">
        <f>Tables!$F$13</f>
        <v>45931</v>
      </c>
      <c r="C163" s="131"/>
      <c r="D163" s="131"/>
      <c r="E163" s="131"/>
      <c r="F163" s="131"/>
      <c r="G163" s="131"/>
      <c r="H163" s="131"/>
      <c r="R163" s="129" t="s">
        <v>110</v>
      </c>
      <c r="S163" s="129"/>
      <c r="T163" s="129"/>
      <c r="U163" s="129"/>
      <c r="AO163" s="4"/>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row>
    <row r="164" spans="2:76" ht="15" customHeight="1" x14ac:dyDescent="0.3">
      <c r="AL164" s="6"/>
      <c r="AM164" s="6"/>
      <c r="AN164" s="6"/>
      <c r="AO164" s="4"/>
    </row>
    <row r="165" spans="2:76" ht="15" hidden="1" customHeight="1" x14ac:dyDescent="0.3"/>
    <row r="166" spans="2:76" ht="15" hidden="1" customHeight="1" x14ac:dyDescent="0.3"/>
    <row r="167" spans="2:76" ht="15" hidden="1" customHeight="1" x14ac:dyDescent="0.3"/>
    <row r="168" spans="2:76" ht="15" hidden="1" customHeight="1" x14ac:dyDescent="0.3"/>
    <row r="169" spans="2:76" ht="15" hidden="1" customHeight="1" x14ac:dyDescent="0.3"/>
    <row r="170" spans="2:76" ht="15" hidden="1" customHeight="1" x14ac:dyDescent="0.3"/>
    <row r="171" spans="2:76" ht="15" hidden="1" customHeight="1" x14ac:dyDescent="0.3"/>
    <row r="172" spans="2:76" ht="15" hidden="1" customHeight="1" x14ac:dyDescent="0.3"/>
    <row r="173" spans="2:76" ht="15" hidden="1" customHeight="1" x14ac:dyDescent="0.3"/>
    <row r="174" spans="2:76" ht="15" hidden="1" customHeight="1" x14ac:dyDescent="0.3"/>
    <row r="175" spans="2:76" ht="15" hidden="1" customHeight="1" x14ac:dyDescent="0.3"/>
    <row r="176" spans="2:76" ht="15" hidden="1" customHeight="1" x14ac:dyDescent="0.3"/>
    <row r="177" ht="15" hidden="1" customHeight="1" x14ac:dyDescent="0.3"/>
    <row r="178" ht="15" hidden="1" customHeight="1" x14ac:dyDescent="0.3"/>
    <row r="179" ht="15" hidden="1" customHeight="1" x14ac:dyDescent="0.3"/>
    <row r="180" ht="15" hidden="1" customHeight="1" x14ac:dyDescent="0.3"/>
    <row r="181" ht="15" hidden="1" customHeight="1" x14ac:dyDescent="0.3"/>
    <row r="182" ht="15" hidden="1" customHeight="1" x14ac:dyDescent="0.3"/>
    <row r="183" ht="15" hidden="1" customHeight="1" x14ac:dyDescent="0.3"/>
    <row r="184" ht="15" hidden="1" customHeight="1" x14ac:dyDescent="0.3"/>
    <row r="185" ht="15" hidden="1" customHeight="1" x14ac:dyDescent="0.3"/>
    <row r="186" ht="15" hidden="1" customHeight="1" x14ac:dyDescent="0.3"/>
    <row r="187" ht="15" hidden="1" customHeight="1" x14ac:dyDescent="0.3"/>
    <row r="188" ht="15" hidden="1" customHeight="1" x14ac:dyDescent="0.3"/>
    <row r="189" ht="15" hidden="1" customHeight="1" x14ac:dyDescent="0.3"/>
    <row r="190" ht="15" hidden="1" customHeight="1" x14ac:dyDescent="0.3"/>
    <row r="191" ht="15" hidden="1" customHeight="1" x14ac:dyDescent="0.3"/>
    <row r="192" ht="15" hidden="1" customHeight="1" x14ac:dyDescent="0.3"/>
    <row r="193" ht="15" hidden="1" customHeight="1" x14ac:dyDescent="0.3"/>
    <row r="194" ht="15" hidden="1" customHeight="1" x14ac:dyDescent="0.3"/>
    <row r="195" ht="15" hidden="1" customHeight="1" x14ac:dyDescent="0.3"/>
    <row r="196" ht="15" hidden="1" customHeight="1" x14ac:dyDescent="0.3"/>
    <row r="197" ht="15" hidden="1" customHeight="1" x14ac:dyDescent="0.3"/>
    <row r="198" ht="15" hidden="1" customHeight="1" x14ac:dyDescent="0.3"/>
    <row r="199" ht="15" hidden="1" customHeight="1" x14ac:dyDescent="0.3"/>
    <row r="200" ht="15" hidden="1" customHeight="1" x14ac:dyDescent="0.3"/>
    <row r="201" ht="15" hidden="1" customHeight="1" x14ac:dyDescent="0.3"/>
  </sheetData>
  <sheetProtection algorithmName="SHA-512" hashValue="qIgiFS0hEj2RH4e5umRUG4mboq/8rA/VB8rq4Xei7jb7FJafZ3f7RHZfidE1659TXHnbxWt+iygET91VaNnEqQ==" saltValue="4oUqajMXDT/XX5riqglfsg==" spinCount="100000" sheet="1" objects="1" scenarios="1" selectLockedCells="1"/>
  <mergeCells count="82">
    <mergeCell ref="AD6:AJ6"/>
    <mergeCell ref="T1:AK4"/>
    <mergeCell ref="BG1:BW4"/>
    <mergeCell ref="AP6:BF7"/>
    <mergeCell ref="AA33:AJ33"/>
    <mergeCell ref="E7:Y7"/>
    <mergeCell ref="AE7:AJ7"/>
    <mergeCell ref="E8:Y8"/>
    <mergeCell ref="AE8:AJ8"/>
    <mergeCell ref="E9:K9"/>
    <mergeCell ref="O9:R9"/>
    <mergeCell ref="W9:Y9"/>
    <mergeCell ref="AE9:AJ9"/>
    <mergeCell ref="E10:Y10"/>
    <mergeCell ref="AE10:AJ10"/>
    <mergeCell ref="E11:Y11"/>
    <mergeCell ref="AE11:AJ11"/>
    <mergeCell ref="V29:AJ29"/>
    <mergeCell ref="J79:AJ81"/>
    <mergeCell ref="V45:AJ45"/>
    <mergeCell ref="B64:H64"/>
    <mergeCell ref="R64:U64"/>
    <mergeCell ref="E65:Y65"/>
    <mergeCell ref="AE65:AJ65"/>
    <mergeCell ref="AE66:AJ66"/>
    <mergeCell ref="Y57:AB57"/>
    <mergeCell ref="Y59:AB59"/>
    <mergeCell ref="Y70:AB70"/>
    <mergeCell ref="Y72:AB72"/>
    <mergeCell ref="J76:AJ78"/>
    <mergeCell ref="W85:Z85"/>
    <mergeCell ref="AB85:AH85"/>
    <mergeCell ref="X89:Y89"/>
    <mergeCell ref="AB89:AH89"/>
    <mergeCell ref="X91:Y91"/>
    <mergeCell ref="AB91:AH91"/>
    <mergeCell ref="X93:Y93"/>
    <mergeCell ref="AB93:AH93"/>
    <mergeCell ref="X95:Y95"/>
    <mergeCell ref="AB95:AH95"/>
    <mergeCell ref="X97:Y97"/>
    <mergeCell ref="AB97:AH97"/>
    <mergeCell ref="AE107:AJ107"/>
    <mergeCell ref="F107:U107"/>
    <mergeCell ref="F111:U111"/>
    <mergeCell ref="F112:U112"/>
    <mergeCell ref="F103:U103"/>
    <mergeCell ref="F104:U104"/>
    <mergeCell ref="F105:U105"/>
    <mergeCell ref="F106:U106"/>
    <mergeCell ref="X99:Y99"/>
    <mergeCell ref="AB99:AH99"/>
    <mergeCell ref="Y105:AB105"/>
    <mergeCell ref="AG105:AJ105"/>
    <mergeCell ref="AE106:AJ106"/>
    <mergeCell ref="AE120:AJ120"/>
    <mergeCell ref="F113:U113"/>
    <mergeCell ref="Y113:AB113"/>
    <mergeCell ref="AG113:AJ113"/>
    <mergeCell ref="F114:U114"/>
    <mergeCell ref="AE114:AJ114"/>
    <mergeCell ref="E119:Y119"/>
    <mergeCell ref="B118:H118"/>
    <mergeCell ref="R118:U118"/>
    <mergeCell ref="F115:U115"/>
    <mergeCell ref="AE115:AJ115"/>
    <mergeCell ref="AE119:AJ119"/>
    <mergeCell ref="Z139:AE139"/>
    <mergeCell ref="B163:H163"/>
    <mergeCell ref="R163:U163"/>
    <mergeCell ref="D127:AJ129"/>
    <mergeCell ref="E135:M135"/>
    <mergeCell ref="R135:V135"/>
    <mergeCell ref="E136:V136"/>
    <mergeCell ref="Z136:AD136"/>
    <mergeCell ref="AE136:AJ136"/>
    <mergeCell ref="E137:I137"/>
    <mergeCell ref="E132:V132"/>
    <mergeCell ref="E133:V133"/>
    <mergeCell ref="Z133:AJ134"/>
    <mergeCell ref="E134:M134"/>
    <mergeCell ref="R134:V134"/>
  </mergeCells>
  <conditionalFormatting sqref="B125 B127">
    <cfRule type="expression" dxfId="66" priority="159">
      <formula>$AL$125=1</formula>
    </cfRule>
  </conditionalFormatting>
  <conditionalFormatting sqref="C49 R49">
    <cfRule type="expression" dxfId="65" priority="117">
      <formula>$AL$49=1</formula>
    </cfRule>
  </conditionalFormatting>
  <conditionalFormatting sqref="D87 F87">
    <cfRule type="expression" dxfId="64" priority="64">
      <formula>ISBLANK(D87)</formula>
    </cfRule>
  </conditionalFormatting>
  <conditionalFormatting sqref="D89 F89">
    <cfRule type="expression" dxfId="63" priority="59">
      <formula>ISBLANK(D89)</formula>
    </cfRule>
  </conditionalFormatting>
  <conditionalFormatting sqref="D91 F91">
    <cfRule type="expression" dxfId="62" priority="56">
      <formula>ISBLANK(D91)</formula>
    </cfRule>
  </conditionalFormatting>
  <conditionalFormatting sqref="D93 F93">
    <cfRule type="expression" dxfId="61" priority="53">
      <formula>ISBLANK(D93)</formula>
    </cfRule>
  </conditionalFormatting>
  <conditionalFormatting sqref="D95 F95">
    <cfRule type="expression" dxfId="60" priority="50">
      <formula>ISBLANK(D95)</formula>
    </cfRule>
  </conditionalFormatting>
  <conditionalFormatting sqref="D97 F97">
    <cfRule type="expression" dxfId="59" priority="47">
      <formula>ISBLANK(D97)</formula>
    </cfRule>
  </conditionalFormatting>
  <conditionalFormatting sqref="D99 F99">
    <cfRule type="expression" dxfId="58" priority="44">
      <formula>ISBLANK(D99)</formula>
    </cfRule>
  </conditionalFormatting>
  <conditionalFormatting sqref="E9">
    <cfRule type="expression" dxfId="57" priority="67">
      <formula>ISBLANK(E9)</formula>
    </cfRule>
  </conditionalFormatting>
  <conditionalFormatting sqref="E132:E133 E136:E137">
    <cfRule type="expression" dxfId="56" priority="66">
      <formula>ISBLANK(E132)</formula>
    </cfRule>
  </conditionalFormatting>
  <conditionalFormatting sqref="E134:M135 R134:V135">
    <cfRule type="expression" dxfId="55" priority="65">
      <formula>ISBLANK(E134)</formula>
    </cfRule>
  </conditionalFormatting>
  <conditionalFormatting sqref="E7:Y8 E10:Y11 AE11:AJ11">
    <cfRule type="expression" dxfId="54" priority="134">
      <formula>ISBLANK(E7)</formula>
    </cfRule>
  </conditionalFormatting>
  <conditionalFormatting sqref="E65:Y65 AE65:AJ66">
    <cfRule type="cellIs" dxfId="53" priority="112" operator="equal">
      <formula>0</formula>
    </cfRule>
  </conditionalFormatting>
  <conditionalFormatting sqref="E119:Y119 AE119:AJ120">
    <cfRule type="cellIs" dxfId="52" priority="31" operator="equal">
      <formula>0</formula>
    </cfRule>
  </conditionalFormatting>
  <conditionalFormatting sqref="F87 D87">
    <cfRule type="expression" priority="63" stopIfTrue="1">
      <formula>$AL$87=2</formula>
    </cfRule>
  </conditionalFormatting>
  <conditionalFormatting sqref="F87">
    <cfRule type="expression" dxfId="51" priority="62">
      <formula>$AM$87=2</formula>
    </cfRule>
  </conditionalFormatting>
  <conditionalFormatting sqref="F89 D89">
    <cfRule type="expression" priority="58" stopIfTrue="1">
      <formula>$AL$89=2</formula>
    </cfRule>
  </conditionalFormatting>
  <conditionalFormatting sqref="F89">
    <cfRule type="expression" dxfId="50" priority="57">
      <formula>$AM$89=2</formula>
    </cfRule>
  </conditionalFormatting>
  <conditionalFormatting sqref="F91 D91">
    <cfRule type="expression" priority="55" stopIfTrue="1">
      <formula>$AL$91=2</formula>
    </cfRule>
  </conditionalFormatting>
  <conditionalFormatting sqref="F91">
    <cfRule type="expression" dxfId="49" priority="54">
      <formula>$AM$91=2</formula>
    </cfRule>
  </conditionalFormatting>
  <conditionalFormatting sqref="F93 D93">
    <cfRule type="expression" priority="52" stopIfTrue="1">
      <formula>$AL$93=2</formula>
    </cfRule>
  </conditionalFormatting>
  <conditionalFormatting sqref="F93">
    <cfRule type="expression" dxfId="48" priority="51">
      <formula>$AM$93=2</formula>
    </cfRule>
  </conditionalFormatting>
  <conditionalFormatting sqref="F95 D95">
    <cfRule type="expression" priority="49" stopIfTrue="1">
      <formula>$AL$95=2</formula>
    </cfRule>
  </conditionalFormatting>
  <conditionalFormatting sqref="F95">
    <cfRule type="expression" dxfId="47" priority="48">
      <formula>$AM$95=2</formula>
    </cfRule>
  </conditionalFormatting>
  <conditionalFormatting sqref="F97 D97">
    <cfRule type="expression" priority="46" stopIfTrue="1">
      <formula>$AL$97=2</formula>
    </cfRule>
  </conditionalFormatting>
  <conditionalFormatting sqref="F97">
    <cfRule type="expression" dxfId="46" priority="45">
      <formula>$AM$97=2</formula>
    </cfRule>
  </conditionalFormatting>
  <conditionalFormatting sqref="F99 D99">
    <cfRule type="expression" priority="43" stopIfTrue="1">
      <formula>$AL$99=2</formula>
    </cfRule>
  </conditionalFormatting>
  <conditionalFormatting sqref="F99">
    <cfRule type="expression" dxfId="45" priority="42">
      <formula>$AM$99=2</formula>
    </cfRule>
  </conditionalFormatting>
  <conditionalFormatting sqref="F103:U107 Y105:AB105 AG105:AJ105 AE106:AJ107">
    <cfRule type="expression" priority="2" stopIfTrue="1">
      <formula>$AL$75=2</formula>
    </cfRule>
    <cfRule type="cellIs" priority="3" stopIfTrue="1" operator="greaterThan">
      <formula>0</formula>
    </cfRule>
    <cfRule type="expression" dxfId="44" priority="4">
      <formula>ISBLANK(F103)</formula>
    </cfRule>
  </conditionalFormatting>
  <conditionalFormatting sqref="F111:U115 Y113:AB113 AG113:AJ113 AE114:AJ115">
    <cfRule type="expression" priority="5" stopIfTrue="1">
      <formula>$AM$109=2</formula>
    </cfRule>
    <cfRule type="expression" dxfId="43" priority="7">
      <formula>ISBLANK(F111)</formula>
    </cfRule>
    <cfRule type="cellIs" priority="6" stopIfTrue="1" operator="greaterThan">
      <formula>0</formula>
    </cfRule>
  </conditionalFormatting>
  <conditionalFormatting sqref="G13 M13">
    <cfRule type="expression" dxfId="42" priority="132">
      <formula>ISBLANK(G13)</formula>
    </cfRule>
  </conditionalFormatting>
  <conditionalFormatting sqref="N19 P19">
    <cfRule type="expression" dxfId="41" priority="131">
      <formula>ISBLANK(N19)</formula>
    </cfRule>
    <cfRule type="expression" priority="130" stopIfTrue="1">
      <formula>$AL$19=2</formula>
    </cfRule>
  </conditionalFormatting>
  <conditionalFormatting sqref="N21 P21">
    <cfRule type="expression" priority="127" stopIfTrue="1">
      <formula>$AL$21=2</formula>
    </cfRule>
    <cfRule type="expression" dxfId="40" priority="128">
      <formula>ISBLANK(N21)</formula>
    </cfRule>
  </conditionalFormatting>
  <conditionalFormatting sqref="N23 P23">
    <cfRule type="expression" priority="98" stopIfTrue="1">
      <formula>$AL$23=2</formula>
    </cfRule>
    <cfRule type="expression" dxfId="39" priority="99">
      <formula>ISBLANK(N23)</formula>
    </cfRule>
  </conditionalFormatting>
  <conditionalFormatting sqref="N25 P25">
    <cfRule type="expression" priority="28" stopIfTrue="1">
      <formula>$AL$25=2</formula>
    </cfRule>
    <cfRule type="expression" dxfId="38" priority="29">
      <formula>ISBLANK(N25)</formula>
    </cfRule>
  </conditionalFormatting>
  <conditionalFormatting sqref="N29 P29">
    <cfRule type="expression" dxfId="37" priority="26">
      <formula>$AL$29=1</formula>
    </cfRule>
    <cfRule type="expression" priority="24" stopIfTrue="1">
      <formula>$AL$27=2</formula>
    </cfRule>
    <cfRule type="expression" priority="25" stopIfTrue="1">
      <formula>$AL$29=2</formula>
    </cfRule>
  </conditionalFormatting>
  <conditionalFormatting sqref="N31 P31">
    <cfRule type="expression" priority="648" stopIfTrue="1">
      <formula>$AL$27=2</formula>
    </cfRule>
    <cfRule type="expression" priority="649" stopIfTrue="1">
      <formula>$AL$31=2</formula>
    </cfRule>
    <cfRule type="expression" dxfId="36" priority="650">
      <formula>$AL$31=1</formula>
    </cfRule>
  </conditionalFormatting>
  <conditionalFormatting sqref="N35 P35">
    <cfRule type="expression" dxfId="35" priority="23">
      <formula>$AL$35=1</formula>
    </cfRule>
    <cfRule type="expression" priority="22" stopIfTrue="1">
      <formula>$AL$35=2</formula>
    </cfRule>
    <cfRule type="expression" priority="21" stopIfTrue="1">
      <formula>$AL$33=2</formula>
    </cfRule>
  </conditionalFormatting>
  <conditionalFormatting sqref="N37 P37">
    <cfRule type="expression" priority="141" stopIfTrue="1">
      <formula>$AL$33=2</formula>
    </cfRule>
    <cfRule type="expression" priority="142" stopIfTrue="1">
      <formula>$AL$37=2</formula>
    </cfRule>
    <cfRule type="expression" dxfId="34" priority="143">
      <formula>$AL$37=1</formula>
    </cfRule>
  </conditionalFormatting>
  <conditionalFormatting sqref="N41 P41">
    <cfRule type="expression" priority="18" stopIfTrue="1">
      <formula>$AL$39=2</formula>
    </cfRule>
    <cfRule type="expression" dxfId="33" priority="20">
      <formula>$AL$41=1</formula>
    </cfRule>
    <cfRule type="expression" priority="19" stopIfTrue="1">
      <formula>$AL$41=2</formula>
    </cfRule>
  </conditionalFormatting>
  <conditionalFormatting sqref="N43 P43">
    <cfRule type="expression" priority="144" stopIfTrue="1">
      <formula>$AL$39=2</formula>
    </cfRule>
    <cfRule type="expression" priority="145" stopIfTrue="1">
      <formula>$AL$43=2</formula>
    </cfRule>
    <cfRule type="expression" dxfId="32" priority="146">
      <formula>$AL$43=1</formula>
    </cfRule>
  </conditionalFormatting>
  <conditionalFormatting sqref="O9">
    <cfRule type="expression" dxfId="31" priority="68">
      <formula>ISBLANK(O9)</formula>
    </cfRule>
  </conditionalFormatting>
  <conditionalFormatting sqref="P51">
    <cfRule type="expression" dxfId="30" priority="87">
      <formula>$AL$51=1</formula>
    </cfRule>
  </conditionalFormatting>
  <conditionalFormatting sqref="T51">
    <cfRule type="expression" dxfId="29" priority="86">
      <formula>$AL$51=1</formula>
    </cfRule>
  </conditionalFormatting>
  <conditionalFormatting sqref="V29:AJ29">
    <cfRule type="cellIs" priority="643" stopIfTrue="1" operator="greaterThan">
      <formula>0</formula>
    </cfRule>
    <cfRule type="expression" dxfId="28" priority="644">
      <formula>$AN$25=2</formula>
    </cfRule>
  </conditionalFormatting>
  <conditionalFormatting sqref="V45:AJ45">
    <cfRule type="cellIs" priority="656" stopIfTrue="1" operator="greaterThan">
      <formula>0</formula>
    </cfRule>
    <cfRule type="expression" dxfId="27" priority="657">
      <formula>$AN$41=2</formula>
    </cfRule>
  </conditionalFormatting>
  <conditionalFormatting sqref="W9">
    <cfRule type="expression" dxfId="26" priority="69">
      <formula>ISBLANK(W9)</formula>
    </cfRule>
  </conditionalFormatting>
  <conditionalFormatting sqref="X89 AB89">
    <cfRule type="cellIs" priority="60" stopIfTrue="1" operator="greaterThan">
      <formula>0</formula>
    </cfRule>
    <cfRule type="expression" dxfId="25" priority="61">
      <formula>$AN$89=2</formula>
    </cfRule>
  </conditionalFormatting>
  <conditionalFormatting sqref="X91 AB91">
    <cfRule type="expression" dxfId="24" priority="41">
      <formula>$AN$91=2</formula>
    </cfRule>
    <cfRule type="cellIs" priority="40" stopIfTrue="1" operator="greaterThan">
      <formula>0</formula>
    </cfRule>
  </conditionalFormatting>
  <conditionalFormatting sqref="X93 AB93">
    <cfRule type="expression" dxfId="23" priority="39">
      <formula>$AN$93=2</formula>
    </cfRule>
    <cfRule type="cellIs" priority="38" stopIfTrue="1" operator="greaterThan">
      <formula>0</formula>
    </cfRule>
  </conditionalFormatting>
  <conditionalFormatting sqref="X95 AB95">
    <cfRule type="expression" dxfId="22" priority="37">
      <formula>$AN$95=2</formula>
    </cfRule>
    <cfRule type="cellIs" priority="36" stopIfTrue="1" operator="greaterThan">
      <formula>0</formula>
    </cfRule>
  </conditionalFormatting>
  <conditionalFormatting sqref="X97 AB97">
    <cfRule type="expression" dxfId="21" priority="35">
      <formula>$AN$97=2</formula>
    </cfRule>
    <cfRule type="cellIs" priority="34" stopIfTrue="1" operator="greaterThan">
      <formula>0</formula>
    </cfRule>
  </conditionalFormatting>
  <conditionalFormatting sqref="X99 AB99">
    <cfRule type="expression" dxfId="20" priority="33">
      <formula>$AN$99=2</formula>
    </cfRule>
    <cfRule type="cellIs" priority="32" stopIfTrue="1" operator="greaterThan">
      <formula>0</formula>
    </cfRule>
  </conditionalFormatting>
  <conditionalFormatting sqref="Y51">
    <cfRule type="expression" dxfId="19" priority="85">
      <formula>$AL$51=1</formula>
    </cfRule>
  </conditionalFormatting>
  <conditionalFormatting sqref="Y57:AB57">
    <cfRule type="cellIs" priority="119" stopIfTrue="1" operator="greaterThan">
      <formula>0</formula>
    </cfRule>
    <cfRule type="expression" priority="155" stopIfTrue="1">
      <formula>$AL$57=1</formula>
    </cfRule>
    <cfRule type="expression" dxfId="18" priority="156">
      <formula>$AL$57=2</formula>
    </cfRule>
  </conditionalFormatting>
  <conditionalFormatting sqref="Y59:AB59">
    <cfRule type="expression" dxfId="17" priority="158">
      <formula>$AL$59=2</formula>
    </cfRule>
    <cfRule type="cellIs" priority="118" stopIfTrue="1" operator="greaterThan">
      <formula>0</formula>
    </cfRule>
    <cfRule type="expression" priority="157" stopIfTrue="1">
      <formula>$AL$59=1</formula>
    </cfRule>
  </conditionalFormatting>
  <conditionalFormatting sqref="Y70:AB70">
    <cfRule type="expression" dxfId="16" priority="81">
      <formula>$AL$70=2</formula>
    </cfRule>
    <cfRule type="cellIs" priority="79" stopIfTrue="1" operator="greaterThan">
      <formula>0</formula>
    </cfRule>
    <cfRule type="expression" priority="80" stopIfTrue="1">
      <formula>$AL$70=1</formula>
    </cfRule>
  </conditionalFormatting>
  <conditionalFormatting sqref="Y72:AB72">
    <cfRule type="expression" dxfId="15" priority="84">
      <formula>$AL$72=2</formula>
    </cfRule>
    <cfRule type="expression" priority="83" stopIfTrue="1">
      <formula>$AL$72=1</formula>
    </cfRule>
    <cfRule type="cellIs" priority="82" stopIfTrue="1" operator="greaterThan">
      <formula>0</formula>
    </cfRule>
  </conditionalFormatting>
  <conditionalFormatting sqref="Z139:AE139">
    <cfRule type="expression" dxfId="14" priority="133">
      <formula>ISBLANK(Z139)</formula>
    </cfRule>
  </conditionalFormatting>
  <conditionalFormatting sqref="Z133:AJ134">
    <cfRule type="expression" priority="109" stopIfTrue="1">
      <formula>$AL$133=2</formula>
    </cfRule>
    <cfRule type="expression" dxfId="13" priority="110">
      <formula>ISBLANK(Z133)</formula>
    </cfRule>
  </conditionalFormatting>
  <conditionalFormatting sqref="AA33:AJ33">
    <cfRule type="expression" dxfId="12" priority="76">
      <formula>ISBLANK(AA33)</formula>
    </cfRule>
    <cfRule type="cellIs" priority="75" stopIfTrue="1" operator="greaterThan">
      <formula>0</formula>
    </cfRule>
  </conditionalFormatting>
  <conditionalFormatting sqref="AD109">
    <cfRule type="expression" priority="111" stopIfTrue="1">
      <formula>$AL$109=2</formula>
    </cfRule>
    <cfRule type="expression" dxfId="11" priority="114">
      <formula>$AM$109=1</formula>
    </cfRule>
  </conditionalFormatting>
  <conditionalFormatting sqref="AD6:AJ6">
    <cfRule type="cellIs" dxfId="10" priority="1" operator="equal">
      <formula>0</formula>
    </cfRule>
  </conditionalFormatting>
  <conditionalFormatting sqref="AE7:AE10">
    <cfRule type="expression" dxfId="9" priority="107">
      <formula>ISBLANK(AE7)</formula>
    </cfRule>
  </conditionalFormatting>
  <conditionalFormatting sqref="AE136:AJ136">
    <cfRule type="expression" dxfId="8" priority="108">
      <formula>ISBLANK(AE136)</formula>
    </cfRule>
  </conditionalFormatting>
  <conditionalFormatting sqref="AG19 AI19">
    <cfRule type="expression" dxfId="7" priority="125">
      <formula>ISBLANK(AG19)</formula>
    </cfRule>
    <cfRule type="expression" priority="124" stopIfTrue="1">
      <formula>$AM$19=2</formula>
    </cfRule>
  </conditionalFormatting>
  <conditionalFormatting sqref="AG21 AI21">
    <cfRule type="expression" dxfId="6" priority="122">
      <formula>$AM$21=1</formula>
    </cfRule>
    <cfRule type="expression" priority="121" stopIfTrue="1">
      <formula>$AM21=2</formula>
    </cfRule>
  </conditionalFormatting>
  <conditionalFormatting sqref="AG23 AI23">
    <cfRule type="expression" priority="95" stopIfTrue="1">
      <formula>$AM$23=2</formula>
    </cfRule>
    <cfRule type="expression" dxfId="5" priority="96">
      <formula>$AM$23=1</formula>
    </cfRule>
  </conditionalFormatting>
  <conditionalFormatting sqref="AG25 AI25">
    <cfRule type="expression" priority="646" stopIfTrue="1">
      <formula>$AM$25=2</formula>
    </cfRule>
    <cfRule type="expression" dxfId="4" priority="647">
      <formula>$AM$25=1</formula>
    </cfRule>
  </conditionalFormatting>
  <conditionalFormatting sqref="AG35 AI35">
    <cfRule type="expression" dxfId="3" priority="651">
      <formula>$AM$35=1</formula>
    </cfRule>
    <cfRule type="expression" priority="652">
      <formula>$AM$35=2</formula>
    </cfRule>
  </conditionalFormatting>
  <conditionalFormatting sqref="AG37 AI37">
    <cfRule type="expression" priority="654" stopIfTrue="1">
      <formula>$AM$37=2</formula>
    </cfRule>
    <cfRule type="expression" dxfId="2" priority="655">
      <formula>$AM$37=1</formula>
    </cfRule>
  </conditionalFormatting>
  <conditionalFormatting sqref="AG39 AI39">
    <cfRule type="expression" priority="16" stopIfTrue="1">
      <formula>$AM$39=2</formula>
    </cfRule>
    <cfRule type="expression" dxfId="1" priority="17">
      <formula>$AM$39=1</formula>
    </cfRule>
  </conditionalFormatting>
  <conditionalFormatting sqref="AG41 AI41">
    <cfRule type="expression" priority="658" stopIfTrue="1">
      <formula>$AM$41=2</formula>
    </cfRule>
    <cfRule type="expression" dxfId="0" priority="659">
      <formula>$AM$41=1</formula>
    </cfRule>
  </conditionalFormatting>
  <pageMargins left="0.2" right="0.2" top="0.5" bottom="0.25" header="0.3" footer="0.3"/>
  <pageSetup orientation="portrait" r:id="rId1"/>
  <rowBreaks count="2" manualBreakCount="2">
    <brk id="64" max="16383" man="1"/>
    <brk id="118" max="1638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850838F4-6548-4C34-99CC-EA03D7FAEA3D}">
          <x14:formula1>
            <xm:f>Tables!$J$22:$J$28</xm:f>
          </x14:formula1>
          <xm:sqref>Z133:AJ134</xm:sqref>
        </x14:dataValidation>
        <x14:dataValidation type="list" allowBlank="1" showInputMessage="1" showErrorMessage="1" xr:uid="{0B3038A8-266A-4CEC-AC22-F6EB495BE9C2}">
          <x14:formula1>
            <xm:f>Tables!$J$23:$J$28</xm:f>
          </x14:formula1>
          <xm:sqref>Y134</xm:sqref>
        </x14:dataValidation>
        <x14:dataValidation type="custom" allowBlank="1" showInputMessage="1" showErrorMessage="1" errorTitle="Workbook Locked" error="On the Instructions Tab, accept the conditions to use this form._x000a__x000a_                     OR_x000a__x000a_This form has expired.  Please obtain the latest version of this form." xr:uid="{6F64274D-489F-4C3E-89E1-71B02E7B4404}">
          <x14:formula1>
            <xm:f>Tables!$B$8</xm:f>
          </x14:formula1>
          <xm:sqref>E133:V133 E134:M135 E136:V136 E137:I137 R134:V135 AE136:AJ136 Z139:AE139 AP25:AS43 A17:AO43 AT17:XFD43 AQ23 AP21:AQ21 AQ19:AR19 AQ17:AR17 AR9:XFD10 A11:XFD16 A7:AO10 BG7:XFD8 A44:XFD132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License</vt:lpstr>
      <vt:lpstr>General Instructions</vt:lpstr>
      <vt:lpstr>Form 4A - Detention Pond</vt:lpstr>
      <vt:lpstr>Form 4B - Retention Pond</vt:lpstr>
      <vt:lpstr>Form 4C - Underground Detention</vt:lpstr>
      <vt:lpstr>Form 4D - Bioretention Area</vt:lpstr>
      <vt:lpstr>Form 4E - Hydrodynamic Separato</vt:lpstr>
      <vt:lpstr>Form 4F - Permeable Pavement</vt:lpstr>
      <vt:lpstr>Material</vt:lpstr>
      <vt:lpstr>'Form 4A - Detention Pond'!Print_Area</vt:lpstr>
      <vt:lpstr>'Form 4B - Retention Pond'!Print_Area</vt:lpstr>
      <vt:lpstr>'Form 4C - Underground Detention'!Print_Area</vt:lpstr>
      <vt:lpstr>'Form 4D - Bioretention Area'!Print_Area</vt:lpstr>
      <vt:lpstr>'Form 4E - Hydrodynamic Separato'!Print_Area</vt:lpstr>
      <vt:lpstr>'Form 4F - Permeable Pavement'!Print_Area</vt:lpstr>
      <vt:lpstr>'Form 4A - Detention Pond'!Print_Titles</vt:lpstr>
      <vt:lpstr>'Form 4B - Retention Pond'!Print_Titles</vt:lpstr>
      <vt:lpstr>'Form 4C - Underground Detention'!Print_Titles</vt:lpstr>
      <vt:lpstr>'Form 4D - Bioretention Area'!Print_Titles</vt:lpstr>
      <vt:lpstr>'Form 4E - Hydrodynamic Separato'!Print_Titles</vt:lpstr>
      <vt:lpstr>'Form 4F - Permeable Pavement'!Print_Titles</vt:lpstr>
      <vt:lpstr>Shape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2025-10-10T15:47:28Z</cp:lastPrinted>
  <dcterms:created xsi:type="dcterms:W3CDTF">2021-11-21T16:55:43Z</dcterms:created>
  <dcterms:modified xsi:type="dcterms:W3CDTF">2026-01-08T15:17:36Z</dcterms:modified>
</cp:coreProperties>
</file>